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570" windowWidth="11730" windowHeight="9855" tabRatio="806" activeTab="16"/>
  </bookViews>
  <sheets>
    <sheet name="2" sheetId="136" r:id="rId1"/>
    <sheet name="3" sheetId="177" r:id="rId2"/>
    <sheet name="4" sheetId="185" r:id="rId3"/>
    <sheet name="5" sheetId="129" r:id="rId4"/>
    <sheet name="6" sheetId="186" r:id="rId5"/>
    <sheet name="7" sheetId="145" r:id="rId6"/>
    <sheet name="8و9" sheetId="146" r:id="rId7"/>
    <sheet name="10" sheetId="130" r:id="rId8"/>
    <sheet name="11" sheetId="148" r:id="rId9"/>
    <sheet name="12" sheetId="175" r:id="rId10"/>
    <sheet name="13" sheetId="187" r:id="rId11"/>
    <sheet name="14" sheetId="204" r:id="rId12"/>
    <sheet name="15" sheetId="203" r:id="rId13"/>
    <sheet name="16" sheetId="202" r:id="rId14"/>
    <sheet name="17" sheetId="192" r:id="rId15"/>
    <sheet name="18" sheetId="205" r:id="rId16"/>
    <sheet name="19" sheetId="163" r:id="rId17"/>
    <sheet name="Sheet1" sheetId="182" r:id="rId18"/>
    <sheet name="Sheet2" sheetId="183" r:id="rId19"/>
  </sheets>
  <externalReferences>
    <externalReference r:id="rId20"/>
  </externalReferences>
  <definedNames>
    <definedName name="_xlnm.Print_Area" localSheetId="7">'10'!$A$1:$I$28</definedName>
    <definedName name="_xlnm.Print_Area" localSheetId="8">'11'!$A$1:$K$21</definedName>
    <definedName name="_xlnm.Print_Area" localSheetId="9">'12'!$A$1:$Q$24</definedName>
    <definedName name="_xlnm.Print_Area" localSheetId="10">'13'!$A$1:$O$28</definedName>
    <definedName name="_xlnm.Print_Area" localSheetId="14">'17'!$A$1:$K$55</definedName>
    <definedName name="_xlnm.Print_Area" localSheetId="16">'19'!$A$1:$P$50</definedName>
    <definedName name="_xlnm.Print_Area" localSheetId="0">'2'!$A$6:$J$35</definedName>
    <definedName name="_xlnm.Print_Area" localSheetId="1">'3'!$A$2:$O$24</definedName>
    <definedName name="_xlnm.Print_Area" localSheetId="3">'5'!$A$1:$O$31</definedName>
    <definedName name="_xlnm.Print_Area" localSheetId="4">'6'!$A$1:$Q$23</definedName>
    <definedName name="_xlnm.Print_Area" localSheetId="5">'7'!$C$1:$J$27</definedName>
    <definedName name="_xlnm.Print_Area" localSheetId="6">'8و9'!$A$1:$L$42</definedName>
  </definedNames>
  <calcPr calcId="144525"/>
  <fileRecoveryPr autoRecover="0"/>
</workbook>
</file>

<file path=xl/calcChain.xml><?xml version="1.0" encoding="utf-8"?>
<calcChain xmlns="http://schemas.openxmlformats.org/spreadsheetml/2006/main">
  <c r="L7" i="205" l="1"/>
  <c r="M7" i="205"/>
  <c r="L8" i="205"/>
  <c r="M8" i="205"/>
  <c r="L9" i="205"/>
  <c r="M9" i="205"/>
  <c r="L10" i="205"/>
  <c r="M10" i="205"/>
  <c r="L11" i="205"/>
  <c r="M11" i="205"/>
  <c r="L12" i="205"/>
  <c r="M12" i="205"/>
  <c r="L13" i="205"/>
  <c r="M13" i="205"/>
  <c r="L14" i="205"/>
  <c r="M14" i="205"/>
  <c r="L15" i="205"/>
  <c r="M15" i="205"/>
  <c r="L16" i="205"/>
  <c r="M16" i="205"/>
  <c r="L17" i="205"/>
  <c r="M17" i="205"/>
  <c r="L18" i="205"/>
  <c r="M18" i="205"/>
  <c r="L19" i="205"/>
  <c r="M19" i="205"/>
  <c r="L20" i="205"/>
  <c r="M20" i="205"/>
  <c r="L21" i="205"/>
  <c r="M21" i="205"/>
  <c r="B22" i="205"/>
  <c r="C22" i="205"/>
  <c r="D22" i="205"/>
  <c r="E22" i="205"/>
  <c r="F22" i="205"/>
  <c r="G22" i="205"/>
  <c r="H22" i="205"/>
  <c r="I22" i="205"/>
  <c r="J22" i="205"/>
  <c r="K22" i="205"/>
  <c r="L22" i="205"/>
  <c r="M22" i="205"/>
  <c r="O13" i="129" l="1"/>
  <c r="O14" i="129"/>
  <c r="O15" i="129"/>
  <c r="O16" i="129"/>
  <c r="O17" i="129"/>
  <c r="O18" i="129"/>
  <c r="O19" i="129"/>
  <c r="G27" i="136"/>
  <c r="D27" i="136"/>
  <c r="I9" i="146" l="1"/>
  <c r="O23" i="185" l="1"/>
  <c r="M20" i="202" l="1"/>
  <c r="L20" i="202"/>
  <c r="K20" i="202"/>
  <c r="I20" i="202"/>
  <c r="E20" i="202"/>
  <c r="D20" i="202"/>
  <c r="C20" i="202"/>
  <c r="B20" i="202"/>
  <c r="G22" i="203"/>
  <c r="F22" i="203"/>
  <c r="C22" i="203"/>
  <c r="D22" i="203"/>
  <c r="B22" i="203" l="1"/>
  <c r="Q20" i="204"/>
  <c r="M20" i="204"/>
  <c r="L20" i="204"/>
  <c r="K20" i="204"/>
  <c r="N6" i="204"/>
  <c r="N7" i="204"/>
  <c r="N8" i="204"/>
  <c r="N9" i="204"/>
  <c r="N10" i="204"/>
  <c r="N11" i="204"/>
  <c r="N12" i="204"/>
  <c r="N13" i="204"/>
  <c r="N14" i="204"/>
  <c r="N15" i="204"/>
  <c r="N16" i="204"/>
  <c r="N17" i="204"/>
  <c r="N18" i="204"/>
  <c r="N19" i="204"/>
  <c r="N20" i="204"/>
  <c r="N5" i="204"/>
  <c r="E20" i="204"/>
  <c r="D20" i="204"/>
  <c r="C20" i="204"/>
  <c r="B20" i="204"/>
  <c r="O9" i="185"/>
  <c r="O10" i="185"/>
  <c r="O11" i="185"/>
  <c r="O12" i="185"/>
  <c r="O13" i="185"/>
  <c r="O14" i="185"/>
  <c r="O15" i="185"/>
  <c r="O16" i="185"/>
  <c r="O17" i="185"/>
  <c r="O18" i="185"/>
  <c r="O19" i="185"/>
  <c r="O20" i="185"/>
  <c r="O21" i="185"/>
  <c r="O22" i="185"/>
  <c r="O8" i="185"/>
  <c r="O8" i="129"/>
  <c r="O9" i="129"/>
  <c r="O10" i="129"/>
  <c r="O11" i="129"/>
  <c r="O12" i="129"/>
  <c r="O7" i="129"/>
  <c r="K15" i="186" l="1"/>
  <c r="K20" i="186"/>
  <c r="K19" i="186"/>
  <c r="K18" i="186"/>
  <c r="K17" i="186"/>
  <c r="K16" i="186"/>
  <c r="K14" i="186"/>
  <c r="K13" i="186"/>
  <c r="K12" i="186"/>
  <c r="K11" i="186"/>
  <c r="K10" i="186"/>
  <c r="K9" i="186"/>
  <c r="K8" i="186"/>
  <c r="K7" i="186"/>
  <c r="C20" i="186"/>
  <c r="C19" i="186"/>
  <c r="C18" i="186"/>
  <c r="C17" i="186"/>
  <c r="C16" i="186"/>
  <c r="C15" i="186"/>
  <c r="C14" i="186"/>
  <c r="C13" i="186"/>
  <c r="C12" i="186"/>
  <c r="C11" i="186"/>
  <c r="C10" i="186"/>
  <c r="C9" i="186"/>
  <c r="K6" i="186"/>
  <c r="K21" i="186" s="1"/>
  <c r="C6" i="186"/>
  <c r="C21" i="186" s="1"/>
  <c r="C8" i="186"/>
  <c r="C7" i="186"/>
  <c r="H20" i="202"/>
  <c r="H22" i="175"/>
  <c r="G14" i="148"/>
  <c r="I20" i="204" l="1"/>
  <c r="H20" i="204"/>
  <c r="P20" i="204" s="1"/>
  <c r="G20" i="204"/>
  <c r="O20" i="204" s="1"/>
  <c r="F20" i="204"/>
  <c r="Q19" i="204"/>
  <c r="P19" i="204"/>
  <c r="O19" i="204"/>
  <c r="Q18" i="204"/>
  <c r="P18" i="204"/>
  <c r="O18" i="204"/>
  <c r="Q17" i="204"/>
  <c r="P17" i="204"/>
  <c r="O17" i="204"/>
  <c r="Q16" i="204"/>
  <c r="P16" i="204"/>
  <c r="O16" i="204"/>
  <c r="Q15" i="204"/>
  <c r="P15" i="204"/>
  <c r="O15" i="204"/>
  <c r="Q14" i="204"/>
  <c r="P14" i="204"/>
  <c r="O14" i="204"/>
  <c r="Q13" i="204"/>
  <c r="P13" i="204"/>
  <c r="O13" i="204"/>
  <c r="Q12" i="204"/>
  <c r="P12" i="204"/>
  <c r="O12" i="204"/>
  <c r="Q11" i="204"/>
  <c r="P11" i="204"/>
  <c r="O11" i="204"/>
  <c r="Q10" i="204"/>
  <c r="P10" i="204"/>
  <c r="O10" i="204"/>
  <c r="Q9" i="204"/>
  <c r="P9" i="204"/>
  <c r="O9" i="204"/>
  <c r="Q8" i="204"/>
  <c r="P8" i="204"/>
  <c r="O8" i="204"/>
  <c r="Q7" i="204"/>
  <c r="P7" i="204"/>
  <c r="O7" i="204"/>
  <c r="Q6" i="204"/>
  <c r="P6" i="204"/>
  <c r="O6" i="204"/>
  <c r="Q5" i="204"/>
  <c r="P5" i="204"/>
  <c r="O5" i="204"/>
  <c r="J21" i="203"/>
  <c r="I21" i="203"/>
  <c r="H21" i="203"/>
  <c r="J20" i="203"/>
  <c r="I20" i="203"/>
  <c r="H20" i="203"/>
  <c r="J19" i="203"/>
  <c r="I19" i="203"/>
  <c r="H19" i="203"/>
  <c r="J18" i="203"/>
  <c r="I18" i="203"/>
  <c r="H18" i="203"/>
  <c r="J17" i="203"/>
  <c r="I17" i="203"/>
  <c r="H17" i="203"/>
  <c r="J16" i="203"/>
  <c r="I16" i="203"/>
  <c r="H16" i="203"/>
  <c r="J15" i="203"/>
  <c r="I15" i="203"/>
  <c r="H15" i="203"/>
  <c r="J14" i="203"/>
  <c r="I14" i="203"/>
  <c r="H14" i="203"/>
  <c r="J13" i="203"/>
  <c r="I13" i="203"/>
  <c r="H13" i="203"/>
  <c r="J12" i="203"/>
  <c r="I12" i="203"/>
  <c r="H12" i="203"/>
  <c r="J11" i="203"/>
  <c r="I11" i="203"/>
  <c r="H11" i="203"/>
  <c r="J10" i="203"/>
  <c r="I10" i="203"/>
  <c r="H10" i="203"/>
  <c r="J9" i="203"/>
  <c r="I9" i="203"/>
  <c r="H9" i="203"/>
  <c r="J8" i="203"/>
  <c r="I8" i="203"/>
  <c r="H8" i="203"/>
  <c r="J7" i="203"/>
  <c r="J22" i="203" s="1"/>
  <c r="I7" i="203"/>
  <c r="H7" i="203"/>
  <c r="H22" i="203" s="1"/>
  <c r="B22" i="163"/>
  <c r="C22" i="163"/>
  <c r="D22" i="163"/>
  <c r="E22" i="163"/>
  <c r="F22" i="163"/>
  <c r="G22" i="163"/>
  <c r="H22" i="163"/>
  <c r="I22" i="163"/>
  <c r="J22" i="163"/>
  <c r="K22" i="163"/>
  <c r="L22" i="163"/>
  <c r="M22" i="163"/>
  <c r="L8" i="163"/>
  <c r="M8" i="163"/>
  <c r="L9" i="163"/>
  <c r="M9" i="163"/>
  <c r="L10" i="163"/>
  <c r="M10" i="163"/>
  <c r="L11" i="163"/>
  <c r="M11" i="163"/>
  <c r="L12" i="163"/>
  <c r="M12" i="163"/>
  <c r="L13" i="163"/>
  <c r="M13" i="163"/>
  <c r="L14" i="163"/>
  <c r="M14" i="163"/>
  <c r="L15" i="163"/>
  <c r="M15" i="163"/>
  <c r="L16" i="163"/>
  <c r="M16" i="163"/>
  <c r="L17" i="163"/>
  <c r="M17" i="163"/>
  <c r="L18" i="163"/>
  <c r="M18" i="163"/>
  <c r="L19" i="163"/>
  <c r="M19" i="163"/>
  <c r="L20" i="163"/>
  <c r="M20" i="163"/>
  <c r="L21" i="163"/>
  <c r="M21" i="163"/>
  <c r="M7" i="163"/>
  <c r="L7" i="163"/>
  <c r="J6" i="192"/>
  <c r="J7" i="192"/>
  <c r="I6" i="192"/>
  <c r="I7" i="192"/>
  <c r="H6" i="192"/>
  <c r="H7" i="192"/>
  <c r="J5" i="192"/>
  <c r="I5" i="192"/>
  <c r="H5" i="192"/>
  <c r="J20" i="202"/>
  <c r="G20" i="202"/>
  <c r="O20" i="202" s="1"/>
  <c r="F20" i="202"/>
  <c r="Q19" i="202"/>
  <c r="P19" i="202"/>
  <c r="O19" i="202"/>
  <c r="N19" i="202"/>
  <c r="Q18" i="202"/>
  <c r="P18" i="202"/>
  <c r="O18" i="202"/>
  <c r="N18" i="202"/>
  <c r="Q17" i="202"/>
  <c r="P17" i="202"/>
  <c r="O17" i="202"/>
  <c r="N17" i="202"/>
  <c r="Q16" i="202"/>
  <c r="Q20" i="202" s="1"/>
  <c r="P16" i="202"/>
  <c r="P20" i="202" s="1"/>
  <c r="O16" i="202"/>
  <c r="N16" i="202"/>
  <c r="Q15" i="202"/>
  <c r="P15" i="202"/>
  <c r="O15" i="202"/>
  <c r="N15" i="202"/>
  <c r="Q14" i="202"/>
  <c r="P14" i="202"/>
  <c r="O14" i="202"/>
  <c r="N14" i="202"/>
  <c r="Q13" i="202"/>
  <c r="P13" i="202"/>
  <c r="O13" i="202"/>
  <c r="N13" i="202"/>
  <c r="Q12" i="202"/>
  <c r="P12" i="202"/>
  <c r="O12" i="202"/>
  <c r="N12" i="202"/>
  <c r="Q11" i="202"/>
  <c r="P11" i="202"/>
  <c r="O11" i="202"/>
  <c r="N11" i="202"/>
  <c r="Q10" i="202"/>
  <c r="P10" i="202"/>
  <c r="O10" i="202"/>
  <c r="N10" i="202"/>
  <c r="Q9" i="202"/>
  <c r="P9" i="202"/>
  <c r="O9" i="202"/>
  <c r="N9" i="202"/>
  <c r="Q8" i="202"/>
  <c r="P8" i="202"/>
  <c r="O8" i="202"/>
  <c r="N8" i="202"/>
  <c r="Q7" i="202"/>
  <c r="P7" i="202"/>
  <c r="O7" i="202"/>
  <c r="N7" i="202"/>
  <c r="Q6" i="202"/>
  <c r="P6" i="202"/>
  <c r="O6" i="202"/>
  <c r="N6" i="202"/>
  <c r="Q5" i="202"/>
  <c r="P5" i="202"/>
  <c r="O5" i="202"/>
  <c r="N5" i="202"/>
  <c r="O8" i="175"/>
  <c r="P8" i="175"/>
  <c r="Q8" i="175"/>
  <c r="O9" i="175"/>
  <c r="P9" i="175"/>
  <c r="Q9" i="175"/>
  <c r="O10" i="175"/>
  <c r="P10" i="175"/>
  <c r="Q10" i="175"/>
  <c r="O11" i="175"/>
  <c r="P11" i="175"/>
  <c r="Q11" i="175"/>
  <c r="O12" i="175"/>
  <c r="P12" i="175"/>
  <c r="Q12" i="175"/>
  <c r="O13" i="175"/>
  <c r="P13" i="175"/>
  <c r="Q13" i="175"/>
  <c r="O14" i="175"/>
  <c r="P14" i="175"/>
  <c r="Q14" i="175"/>
  <c r="O15" i="175"/>
  <c r="P15" i="175"/>
  <c r="Q15" i="175"/>
  <c r="O16" i="175"/>
  <c r="P16" i="175"/>
  <c r="Q16" i="175"/>
  <c r="O17" i="175"/>
  <c r="P17" i="175"/>
  <c r="Q17" i="175"/>
  <c r="O18" i="175"/>
  <c r="P18" i="175"/>
  <c r="Q18" i="175"/>
  <c r="O19" i="175"/>
  <c r="P19" i="175"/>
  <c r="Q19" i="175"/>
  <c r="O20" i="175"/>
  <c r="P20" i="175"/>
  <c r="Q20" i="175"/>
  <c r="O21" i="175"/>
  <c r="P21" i="175"/>
  <c r="Q21" i="175"/>
  <c r="Q7" i="175"/>
  <c r="P7" i="175"/>
  <c r="P22" i="175" s="1"/>
  <c r="O7" i="175"/>
  <c r="N8" i="175"/>
  <c r="N9" i="175"/>
  <c r="N10" i="175"/>
  <c r="N11" i="175"/>
  <c r="N12" i="175"/>
  <c r="N13" i="175"/>
  <c r="N14" i="175"/>
  <c r="N15" i="175"/>
  <c r="N16" i="175"/>
  <c r="N17" i="175"/>
  <c r="N18" i="175"/>
  <c r="N19" i="175"/>
  <c r="N20" i="175"/>
  <c r="N21" i="175"/>
  <c r="N7" i="175"/>
  <c r="K22" i="175"/>
  <c r="L22" i="175"/>
  <c r="M22" i="175"/>
  <c r="J22" i="175"/>
  <c r="I22" i="175"/>
  <c r="F22" i="175"/>
  <c r="G22" i="175"/>
  <c r="B22" i="175"/>
  <c r="C22" i="175"/>
  <c r="D22" i="175"/>
  <c r="E22" i="175"/>
  <c r="B25" i="146"/>
  <c r="C25" i="146"/>
  <c r="D25" i="146"/>
  <c r="E25" i="146"/>
  <c r="F25" i="146"/>
  <c r="G25" i="146"/>
  <c r="H25" i="146"/>
  <c r="I25" i="146"/>
  <c r="B9" i="146"/>
  <c r="C9" i="146"/>
  <c r="D9" i="146"/>
  <c r="E9" i="146"/>
  <c r="F9" i="146"/>
  <c r="G9" i="146"/>
  <c r="H9" i="146"/>
  <c r="E10" i="146"/>
  <c r="I22" i="203" l="1"/>
  <c r="N22" i="175"/>
  <c r="O22" i="175"/>
  <c r="Q22" i="175"/>
  <c r="N20" i="202"/>
  <c r="B7" i="187"/>
  <c r="C7" i="187"/>
  <c r="D7" i="187"/>
  <c r="E7" i="187"/>
  <c r="F7" i="187"/>
  <c r="G7" i="187"/>
  <c r="M10" i="177" l="1"/>
  <c r="I9" i="177"/>
  <c r="I10" i="177"/>
  <c r="I11" i="177"/>
  <c r="I12" i="177"/>
  <c r="I13" i="177"/>
  <c r="I8" i="177"/>
  <c r="E9" i="177"/>
  <c r="E10" i="177"/>
  <c r="E11" i="177"/>
  <c r="E12" i="177"/>
  <c r="E13" i="177"/>
  <c r="E8" i="177"/>
  <c r="L9" i="177"/>
  <c r="M9" i="177" s="1"/>
  <c r="L10" i="177"/>
  <c r="L11" i="177"/>
  <c r="L12" i="177"/>
  <c r="L13" i="177"/>
  <c r="L8" i="177"/>
  <c r="K9" i="177"/>
  <c r="K10" i="177"/>
  <c r="K11" i="177"/>
  <c r="K12" i="177"/>
  <c r="K13" i="177"/>
  <c r="M13" i="177" s="1"/>
  <c r="K8" i="177"/>
  <c r="J9" i="177"/>
  <c r="J10" i="177"/>
  <c r="J11" i="177"/>
  <c r="J12" i="177"/>
  <c r="J13" i="177"/>
  <c r="J8" i="177"/>
  <c r="B14" i="177"/>
  <c r="J14" i="177" s="1"/>
  <c r="C14" i="177"/>
  <c r="D14" i="177"/>
  <c r="F14" i="177"/>
  <c r="G14" i="177"/>
  <c r="H14" i="177"/>
  <c r="M8" i="177" l="1"/>
  <c r="K14" i="177"/>
  <c r="M11" i="177"/>
  <c r="I14" i="177"/>
  <c r="L14" i="177"/>
  <c r="M12" i="177"/>
  <c r="E14" i="177"/>
  <c r="C10" i="146"/>
  <c r="G21" i="186"/>
  <c r="I21" i="186"/>
  <c r="M14" i="177" l="1"/>
  <c r="B7" i="192"/>
  <c r="C7" i="192"/>
  <c r="D7" i="192"/>
  <c r="E7" i="192"/>
  <c r="F7" i="192"/>
  <c r="G7" i="192"/>
  <c r="G19" i="145" l="1"/>
  <c r="I19" i="145"/>
  <c r="J25" i="136" l="1"/>
  <c r="I17" i="136"/>
  <c r="J17" i="136"/>
  <c r="I18" i="136"/>
  <c r="J18" i="136"/>
  <c r="I19" i="136"/>
  <c r="J19" i="136"/>
  <c r="I20" i="136"/>
  <c r="J20" i="136"/>
  <c r="I21" i="136"/>
  <c r="J21" i="136"/>
  <c r="I22" i="136"/>
  <c r="J22" i="136"/>
</calcChain>
</file>

<file path=xl/sharedStrings.xml><?xml version="1.0" encoding="utf-8"?>
<sst xmlns="http://schemas.openxmlformats.org/spreadsheetml/2006/main" count="562" uniqueCount="162">
  <si>
    <t>المجموع</t>
  </si>
  <si>
    <t>نينوى</t>
  </si>
  <si>
    <t>صلاح الدين</t>
  </si>
  <si>
    <t>ديالى</t>
  </si>
  <si>
    <t>بغداد</t>
  </si>
  <si>
    <t>الانبار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</si>
  <si>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</si>
  <si>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</si>
  <si>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</si>
  <si>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</si>
  <si>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</si>
  <si>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</si>
  <si>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</si>
  <si>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</si>
  <si>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</si>
  <si>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المحافظــــــــة</t>
  </si>
  <si>
    <t>العدد</t>
  </si>
  <si>
    <t>الكلفة</t>
  </si>
  <si>
    <t>إجازات الترميم **</t>
  </si>
  <si>
    <t>*</t>
  </si>
  <si>
    <t>**</t>
  </si>
  <si>
    <t>***</t>
  </si>
  <si>
    <t>بناء جديد</t>
  </si>
  <si>
    <t>إضافة بناء</t>
  </si>
  <si>
    <t>تحوير في البناء</t>
  </si>
  <si>
    <t>ترميم</t>
  </si>
  <si>
    <t>هدم واعادة بناء</t>
  </si>
  <si>
    <t>مساحة الارض (م²)</t>
  </si>
  <si>
    <t>مساحة البناء (م²)</t>
  </si>
  <si>
    <t>الكلفة ( ألف دينار )</t>
  </si>
  <si>
    <t>الطابوق</t>
  </si>
  <si>
    <t>الحجر</t>
  </si>
  <si>
    <t>البلوك</t>
  </si>
  <si>
    <t>الثرمستون</t>
  </si>
  <si>
    <t>أخرى</t>
  </si>
  <si>
    <t xml:space="preserve">الكلفة </t>
  </si>
  <si>
    <t>سياج</t>
  </si>
  <si>
    <t>كركوك</t>
  </si>
  <si>
    <t>NUMBER OF BUILDING PERMITS FOR PRIVATE SECTOR AND THE ESTIMATED COST FOR RESIDENTIAL BUILDINGS* FOR THE YEAR 2006</t>
  </si>
  <si>
    <t>عدد الطوابق</t>
  </si>
  <si>
    <t>عدد الغرف</t>
  </si>
  <si>
    <t>عدد الدكاكين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</si>
  <si>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</si>
  <si>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</si>
  <si>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</si>
  <si>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</si>
  <si>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</si>
  <si>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</si>
  <si>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</si>
  <si>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</si>
  <si>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</si>
  <si>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</si>
  <si>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</si>
  <si>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</si>
  <si>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عدد الشقق</t>
  </si>
  <si>
    <t>الاشهر</t>
  </si>
  <si>
    <t>الكلفة (ألف دينار )</t>
  </si>
  <si>
    <t xml:space="preserve"> جدول رقم (4) </t>
  </si>
  <si>
    <t xml:space="preserve">جدول رقم (8) </t>
  </si>
  <si>
    <t>جديد</t>
  </si>
  <si>
    <t>دور سكن</t>
  </si>
  <si>
    <t xml:space="preserve">العمارات السكنية </t>
  </si>
  <si>
    <t>العمارات التجارية</t>
  </si>
  <si>
    <t>الابنية الصناعية</t>
  </si>
  <si>
    <t>الابنية التجارية</t>
  </si>
  <si>
    <t>مجموع الابنية الصناعية</t>
  </si>
  <si>
    <t>نوع البناء</t>
  </si>
  <si>
    <t>نوع الاستخدام</t>
  </si>
  <si>
    <t>***السنة</t>
  </si>
  <si>
    <t>الديوانية</t>
  </si>
  <si>
    <t>إضافة وتحوير</t>
  </si>
  <si>
    <t>جدول رقم (3)</t>
  </si>
  <si>
    <t>**بضمنها السياج</t>
  </si>
  <si>
    <t>المحافظـــــة</t>
  </si>
  <si>
    <t>إجازات البناءالجديد والاضافة والتحوير *</t>
  </si>
  <si>
    <t>المحافظــــة</t>
  </si>
  <si>
    <t>(الكلفة : الف دينار )</t>
  </si>
  <si>
    <t>(الكلفة : الف دينار)</t>
  </si>
  <si>
    <t xml:space="preserve">***لا تتضمن محافظات إقليم كردستان </t>
  </si>
  <si>
    <t xml:space="preserve"> </t>
  </si>
  <si>
    <t>كلفة المتر المربع</t>
  </si>
  <si>
    <t xml:space="preserve">تحوير في البناء </t>
  </si>
  <si>
    <t>فنادق ومطاعم وكازينوهات</t>
  </si>
  <si>
    <t xml:space="preserve">المحافظــــــــة </t>
  </si>
  <si>
    <t>المحافظة</t>
  </si>
  <si>
    <t>جدول  ( 6 )</t>
  </si>
  <si>
    <t>جدول  ( 8 )</t>
  </si>
  <si>
    <t>جدول  ( 9 )</t>
  </si>
  <si>
    <t>جدول  (10)</t>
  </si>
  <si>
    <t>مجموع الابنية التجارية</t>
  </si>
  <si>
    <t>مساحة الارض
م2</t>
  </si>
  <si>
    <t>مساحة البناء
م2</t>
  </si>
  <si>
    <t>دكاكين</t>
  </si>
  <si>
    <t xml:space="preserve"> المجموع                                             </t>
  </si>
  <si>
    <t>معامل</t>
  </si>
  <si>
    <t>هذا الجدول لايشمل أبنية السياج والترميم .</t>
  </si>
  <si>
    <t xml:space="preserve">*بضمنها الأبنية الجديدة والهدم واعادة بناء , الإضافة والتحوير </t>
  </si>
  <si>
    <t>البناء الجديد يشمل الابنية الجديدة (جديد + هدم واعادة بناء ) اما اضافة بناء فيشمل( الإضافة +التحوير ) .</t>
  </si>
  <si>
    <t>جدول  (11)</t>
  </si>
  <si>
    <t>جدول (14)</t>
  </si>
  <si>
    <t xml:space="preserve">                                                   جدول (2)</t>
  </si>
  <si>
    <t>جدول (2)</t>
  </si>
  <si>
    <t xml:space="preserve">         جدول  ( 5 ) </t>
  </si>
  <si>
    <t xml:space="preserve"> النسبة المئوية من العدد الكلي %</t>
  </si>
  <si>
    <t>(بناء جديد + هدم واعادة بناء)</t>
  </si>
  <si>
    <t>النسبة  المئوية من الكلفة  الكلية %</t>
  </si>
  <si>
    <t>عدد الدككاكين</t>
  </si>
  <si>
    <t>ابنية تجارية اخرى</t>
  </si>
  <si>
    <t xml:space="preserve">ابنية خدمية </t>
  </si>
  <si>
    <t>ابنية صناعية اخرى</t>
  </si>
  <si>
    <t>ابنية ثقافية</t>
  </si>
  <si>
    <t>ابنية صحية</t>
  </si>
  <si>
    <t>جدول رقم ( 3 )</t>
  </si>
  <si>
    <t>جدول رقم ( 4 )</t>
  </si>
  <si>
    <t>الكلفة : ( الف دينار )</t>
  </si>
  <si>
    <t xml:space="preserve">اضافة بناء </t>
  </si>
  <si>
    <t xml:space="preserve">هدم واعادة بناء </t>
  </si>
  <si>
    <t xml:space="preserve">المحافظة </t>
  </si>
  <si>
    <t xml:space="preserve">المثنى </t>
  </si>
  <si>
    <t xml:space="preserve">ميسان </t>
  </si>
  <si>
    <t xml:space="preserve">(الكلفة الف دينار) </t>
  </si>
  <si>
    <t xml:space="preserve">             جدول ( 18)</t>
  </si>
  <si>
    <t xml:space="preserve">      جدول  ( 19 )</t>
  </si>
  <si>
    <r>
      <t>مساحة البناء م</t>
    </r>
    <r>
      <rPr>
        <b/>
        <sz val="14"/>
        <rFont val="Arial"/>
        <family val="2"/>
      </rPr>
      <t>2</t>
    </r>
  </si>
  <si>
    <t>الابنية الخدمية والدينية والصحية والثقافية</t>
  </si>
  <si>
    <t xml:space="preserve">مجموع الابنية الدينية والخدمية والثقافية والصحية </t>
  </si>
  <si>
    <t xml:space="preserve">المجموع                                             </t>
  </si>
  <si>
    <t xml:space="preserve"> جدول ( 7 )</t>
  </si>
  <si>
    <t>جدول (12)</t>
  </si>
  <si>
    <t xml:space="preserve">                                 </t>
  </si>
  <si>
    <t xml:space="preserve">                                                                                         </t>
  </si>
  <si>
    <t>جدول ( 13 )</t>
  </si>
  <si>
    <t xml:space="preserve">                                                                                      </t>
  </si>
  <si>
    <t xml:space="preserve">                                             </t>
  </si>
  <si>
    <t>جدول (17 )</t>
  </si>
  <si>
    <t xml:space="preserve"> (الكلفة:الف دينار)</t>
  </si>
  <si>
    <t>(الكلفة:الف دينار)</t>
  </si>
  <si>
    <t>المؤشرات الرئيسة لعدد وكلفة اجازات البناء والترميم الممنوحة للقطاع الخاص  للسنوات ( 2009- 2019 )</t>
  </si>
  <si>
    <t>عدد اجازات البناء الممنوحة للقطاع الخاص والكلفة التخمينية حسب نوع البناء والمحافظات لسنة 2019</t>
  </si>
  <si>
    <t xml:space="preserve">    عدد اجازات البناء الممنوحة للقطاع الخاص والكلفة التخمينية حسب الغرض من الاجازة والاشهر لسنة 2019 </t>
  </si>
  <si>
    <t xml:space="preserve"> عدد اجازات البناء الممنوحة للقطاع الخاص والكلفة التخمينية للعمارات السكنية  (أبنية جديدة ) حسب المحافظات لسنة 2019</t>
  </si>
  <si>
    <t xml:space="preserve"> عدد اجازات البناء الممنوحة للقطاع الخاص والكلفة التخمينية للعمارات السكنية  (أضافة وتحوير)حسب المحافظات لسنة 2019</t>
  </si>
  <si>
    <t xml:space="preserve"> عدد اجازات البناء الممنوحة للقطاع الخاص والكلفة التخمينية للعمارات التجارية ( أبنية جديدة ) حسب المحافظات لسنة 2019</t>
  </si>
  <si>
    <t xml:space="preserve"> عدد اجازات البناء الممنوحة للقطاع الخاص والكلفة التخمينية للعمارات التجارية  ( أضافة وتحوير ) حسب المحافظات لسنة 2019</t>
  </si>
  <si>
    <t xml:space="preserve">     عدد اجازات البناءالممنوحة للقطاع الخاص والكلفة التخمينية للابنية التجارية (ابنية  جديدة) حسب المحافظات لسنة 2019   </t>
  </si>
  <si>
    <t xml:space="preserve">    عدد اجازات  البناء الممنوحة للقطاع الخاص والكلفة التخمينية للابنية الصناعية (اضافة وتحوير) حسب المحافظات لسنة 2019               </t>
  </si>
  <si>
    <t xml:space="preserve">  عدد اجازات البناء الممنوحة للقطاع الخاص والكلفة التخمينية لدورالسكن ( جديد )  حسب نوع مادة البناء والمحافظات لسنة 2019            </t>
  </si>
  <si>
    <t xml:space="preserve">عدد اجازات البناء الممنوحة للقطاع الخاص والكلفة التخمينية لدور السكن ( أضافة وتحوير ) حسب نوع مادة البناء  والمحافظات لسنة 2019 </t>
  </si>
  <si>
    <t xml:space="preserve">المؤشرات الرئيسة لأجازات البناء الجديد والاضافة والتحوير حسب نوع البناء للقطاع الخاص لسنة 2019  </t>
  </si>
  <si>
    <t xml:space="preserve"> عدد اجازات البناء الممنوحة للقطاع الخاص والكلفة التخمينية لدور السكن (أبنية جديدة )  حسب المحافظات لسنة 2019</t>
  </si>
  <si>
    <t xml:space="preserve"> عدد اجازات البناء الممنوحة للقطاع الخاص والكلفة التخمينية لدور السكن  ( أضافة وتحوير )  حسب المحافظات لسنة 2019</t>
  </si>
  <si>
    <t xml:space="preserve">النجف </t>
  </si>
  <si>
    <t>جدول (16)</t>
  </si>
  <si>
    <t xml:space="preserve">     عدد اجازات البناءالممنوحة للقطاع الخاص والكلفة التخمينية للابنية الصناعية (ابنية  جديدة) حسب المحافظات لسنة 2019   </t>
  </si>
  <si>
    <t>ورشات تصليح</t>
  </si>
  <si>
    <t xml:space="preserve">مجموع الابنية الصناعية </t>
  </si>
  <si>
    <t xml:space="preserve">مجموع الابنية الخدمية والصحية </t>
  </si>
  <si>
    <t xml:space="preserve"> عدد اجازات  البناء الممنوحة للقطاع الخاص والكلفة التخمينية للابنية الخدمية والصحية (اضافة وتحوير) حسب المحافظات لسنة 2019 </t>
  </si>
  <si>
    <t xml:space="preserve"> عدد اجازات البناء الممنوحة للقطاع الخاص والكلفة التخمينية للابنية الخدمية والثقافية والصحية (ابنية جديدة) حسب المحافظات لسنة 2019  (الكلفة:الف دينار)  </t>
  </si>
  <si>
    <t xml:space="preserve">     عدد اجازات البناءالممنوحة للقطاع الخاص والكلفة التخمينية للابنية التجارية (اضافة وتحوير) حسب المحافظات لسنة 2019   (الكلفة:الف دينار)                     </t>
  </si>
  <si>
    <t>جدول رقم ( 15 )</t>
  </si>
  <si>
    <t>المحافظــــــة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</si>
</sst>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52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  <charset val="178"/>
    </font>
    <font>
      <sz val="14"/>
      <name val="Arial"/>
      <family val="2"/>
      <charset val="178"/>
    </font>
    <font>
      <sz val="12"/>
      <name val="Arial"/>
      <family val="2"/>
      <charset val="178"/>
    </font>
    <font>
      <b/>
      <sz val="2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6"/>
      <color theme="7" tint="0.79998168889431442"/>
      <name val="Calibri"/>
      <family val="2"/>
      <scheme val="minor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b/>
      <sz val="18"/>
      <color theme="1"/>
      <name val="Arial"/>
      <family val="2"/>
    </font>
    <font>
      <b/>
      <u/>
      <sz val="22"/>
      <color theme="1"/>
      <name val="Arial"/>
      <family val="2"/>
    </font>
    <font>
      <sz val="22"/>
      <name val="Arial"/>
      <family val="2"/>
    </font>
    <font>
      <sz val="26"/>
      <name val="Arial"/>
      <family val="2"/>
    </font>
    <font>
      <sz val="36"/>
      <color theme="1"/>
      <name val="Calibri"/>
      <family val="2"/>
      <scheme val="minor"/>
    </font>
    <font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6" fillId="0" borderId="0"/>
    <xf numFmtId="0" fontId="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  <xf numFmtId="0" fontId="2" fillId="0" borderId="0"/>
  </cellStyleXfs>
  <cellXfs count="471">
    <xf numFmtId="0" fontId="0" fillId="0" borderId="0" xfId="0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justify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left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0" fillId="2" borderId="0" xfId="0" applyFill="1"/>
    <xf numFmtId="0" fontId="21" fillId="0" borderId="0" xfId="0" applyFont="1" applyAlignment="1">
      <alignment vertical="center" wrapText="1"/>
    </xf>
    <xf numFmtId="0" fontId="14" fillId="0" borderId="0" xfId="0" applyFont="1"/>
    <xf numFmtId="0" fontId="0" fillId="2" borderId="0" xfId="0" applyFill="1" applyAlignment="1">
      <alignment vertical="center" wrapText="1"/>
    </xf>
    <xf numFmtId="0" fontId="14" fillId="3" borderId="0" xfId="0" applyFont="1" applyFill="1"/>
    <xf numFmtId="0" fontId="7" fillId="0" borderId="10" xfId="0" applyFont="1" applyBorder="1" applyAlignment="1">
      <alignment horizontal="left" vertical="center" wrapText="1"/>
    </xf>
    <xf numFmtId="0" fontId="0" fillId="0" borderId="10" xfId="0" applyBorder="1"/>
    <xf numFmtId="0" fontId="14" fillId="0" borderId="0" xfId="0" applyFont="1" applyAlignment="1"/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4" fontId="13" fillId="0" borderId="0" xfId="0" applyNumberFormat="1" applyFont="1" applyBorder="1" applyAlignment="1">
      <alignment horizontal="right" vertical="center" wrapText="1" readingOrder="2"/>
    </xf>
    <xf numFmtId="4" fontId="14" fillId="0" borderId="0" xfId="0" applyNumberFormat="1" applyFont="1"/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Border="1"/>
    <xf numFmtId="0" fontId="20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2" borderId="0" xfId="0" applyFont="1" applyFill="1"/>
    <xf numFmtId="0" fontId="15" fillId="0" borderId="0" xfId="0" applyFont="1" applyAlignment="1">
      <alignment horizontal="right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/>
    <xf numFmtId="4" fontId="13" fillId="0" borderId="8" xfId="0" applyNumberFormat="1" applyFont="1" applyBorder="1" applyAlignment="1">
      <alignment horizontal="right" vertical="center" wrapText="1" readingOrder="2"/>
    </xf>
    <xf numFmtId="4" fontId="13" fillId="0" borderId="8" xfId="0" applyNumberFormat="1" applyFont="1" applyBorder="1" applyAlignment="1">
      <alignment horizontal="right" vertical="center" readingOrder="2"/>
    </xf>
    <xf numFmtId="4" fontId="13" fillId="0" borderId="0" xfId="0" applyNumberFormat="1" applyFont="1" applyBorder="1" applyAlignment="1">
      <alignment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7" fillId="2" borderId="0" xfId="0" applyFont="1" applyFill="1" applyAlignment="1">
      <alignment horizontal="right" vertical="center" wrapText="1"/>
    </xf>
    <xf numFmtId="0" fontId="32" fillId="3" borderId="0" xfId="0" applyFont="1" applyFill="1" applyAlignment="1">
      <alignment vertical="center" wrapText="1"/>
    </xf>
    <xf numFmtId="0" fontId="34" fillId="0" borderId="0" xfId="0" applyFont="1"/>
    <xf numFmtId="0" fontId="32" fillId="0" borderId="0" xfId="0" applyFont="1" applyAlignment="1">
      <alignment horizontal="right"/>
    </xf>
    <xf numFmtId="0" fontId="28" fillId="0" borderId="0" xfId="0" applyFont="1" applyAlignment="1">
      <alignment vertical="center" wrapText="1"/>
    </xf>
    <xf numFmtId="0" fontId="35" fillId="0" borderId="0" xfId="0" applyFont="1" applyFill="1" applyBorder="1" applyAlignment="1">
      <alignment horizontal="center" vertical="justify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horizontal="left"/>
    </xf>
    <xf numFmtId="0" fontId="33" fillId="0" borderId="0" xfId="0" applyFont="1" applyFill="1" applyAlignment="1">
      <alignment vertical="center" wrapText="1"/>
    </xf>
    <xf numFmtId="0" fontId="35" fillId="0" borderId="0" xfId="0" quotePrefix="1" applyFont="1"/>
    <xf numFmtId="0" fontId="10" fillId="2" borderId="0" xfId="0" applyFont="1" applyFill="1" applyAlignment="1">
      <alignment horizontal="center" vertical="justify" wrapText="1"/>
    </xf>
    <xf numFmtId="0" fontId="7" fillId="0" borderId="15" xfId="0" applyFont="1" applyBorder="1" applyAlignment="1">
      <alignment vertical="center" wrapText="1"/>
    </xf>
    <xf numFmtId="4" fontId="13" fillId="0" borderId="0" xfId="0" applyNumberFormat="1" applyFont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8" fillId="3" borderId="0" xfId="0" applyFont="1" applyFill="1"/>
    <xf numFmtId="0" fontId="32" fillId="2" borderId="11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3" fontId="32" fillId="3" borderId="0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1" fontId="32" fillId="3" borderId="1" xfId="0" applyNumberFormat="1" applyFont="1" applyFill="1" applyBorder="1" applyAlignment="1">
      <alignment horizontal="right" vertical="center" wrapText="1"/>
    </xf>
    <xf numFmtId="3" fontId="32" fillId="3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right" vertical="center" wrapText="1"/>
    </xf>
    <xf numFmtId="1" fontId="32" fillId="2" borderId="1" xfId="0" applyNumberFormat="1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vertical="center" wrapText="1"/>
    </xf>
    <xf numFmtId="0" fontId="32" fillId="2" borderId="11" xfId="0" applyFont="1" applyFill="1" applyBorder="1" applyAlignment="1">
      <alignment horizontal="right" vertical="center" wrapText="1"/>
    </xf>
    <xf numFmtId="3" fontId="32" fillId="2" borderId="10" xfId="0" applyNumberFormat="1" applyFont="1" applyFill="1" applyBorder="1" applyAlignment="1">
      <alignment horizontal="right" vertical="center" wrapText="1"/>
    </xf>
    <xf numFmtId="3" fontId="32" fillId="2" borderId="10" xfId="0" applyNumberFormat="1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vertical="center" wrapText="1"/>
    </xf>
    <xf numFmtId="3" fontId="32" fillId="2" borderId="1" xfId="0" applyNumberFormat="1" applyFont="1" applyFill="1" applyBorder="1" applyAlignment="1">
      <alignment vertical="center" wrapText="1"/>
    </xf>
    <xf numFmtId="0" fontId="24" fillId="0" borderId="0" xfId="0" applyFont="1"/>
    <xf numFmtId="0" fontId="32" fillId="3" borderId="6" xfId="0" applyFont="1" applyFill="1" applyBorder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3" borderId="6" xfId="0" applyFont="1" applyFill="1" applyBorder="1" applyAlignment="1">
      <alignment horizontal="right" vertical="center" wrapText="1"/>
    </xf>
    <xf numFmtId="0" fontId="32" fillId="4" borderId="6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horizontal="center" vertical="justify" wrapText="1"/>
    </xf>
    <xf numFmtId="0" fontId="31" fillId="0" borderId="0" xfId="0" applyFont="1" applyFill="1" applyBorder="1" applyAlignment="1">
      <alignment horizontal="center" vertical="justify" wrapText="1"/>
    </xf>
    <xf numFmtId="0" fontId="31" fillId="0" borderId="13" xfId="0" applyFont="1" applyFill="1" applyBorder="1" applyAlignment="1">
      <alignment horizontal="center" vertical="justify" wrapText="1"/>
    </xf>
    <xf numFmtId="0" fontId="31" fillId="0" borderId="0" xfId="0" applyFont="1" applyFill="1" applyAlignment="1">
      <alignment horizontal="center" vertical="justify" wrapText="1"/>
    </xf>
    <xf numFmtId="0" fontId="31" fillId="0" borderId="1" xfId="0" applyFont="1" applyFill="1" applyBorder="1" applyAlignment="1">
      <alignment horizontal="center" vertical="justify" wrapText="1"/>
    </xf>
    <xf numFmtId="0" fontId="31" fillId="0" borderId="2" xfId="0" applyFont="1" applyFill="1" applyBorder="1" applyAlignment="1">
      <alignment horizontal="center" vertical="justify" wrapText="1"/>
    </xf>
    <xf numFmtId="3" fontId="32" fillId="3" borderId="1" xfId="0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center" vertical="justify" wrapText="1"/>
    </xf>
    <xf numFmtId="0" fontId="31" fillId="0" borderId="15" xfId="0" applyFont="1" applyFill="1" applyBorder="1" applyAlignment="1">
      <alignment horizontal="center" vertical="justify" wrapText="1"/>
    </xf>
    <xf numFmtId="0" fontId="31" fillId="2" borderId="0" xfId="0" applyFont="1" applyFill="1" applyBorder="1" applyAlignment="1">
      <alignment horizontal="center" vertical="justify" wrapText="1"/>
    </xf>
    <xf numFmtId="0" fontId="23" fillId="3" borderId="0" xfId="0" applyFont="1" applyFill="1"/>
    <xf numFmtId="4" fontId="23" fillId="2" borderId="10" xfId="0" applyNumberFormat="1" applyFont="1" applyFill="1" applyBorder="1" applyAlignment="1">
      <alignment horizontal="right" vertical="center" wrapText="1"/>
    </xf>
    <xf numFmtId="3" fontId="40" fillId="2" borderId="10" xfId="0" applyNumberFormat="1" applyFont="1" applyFill="1" applyBorder="1" applyAlignment="1">
      <alignment horizontal="center" vertical="center"/>
    </xf>
    <xf numFmtId="0" fontId="24" fillId="3" borderId="0" xfId="0" applyFont="1" applyFill="1" applyAlignment="1"/>
    <xf numFmtId="0" fontId="24" fillId="3" borderId="0" xfId="0" applyFont="1" applyFill="1" applyAlignment="1">
      <alignment horizontal="right"/>
    </xf>
    <xf numFmtId="0" fontId="25" fillId="3" borderId="0" xfId="0" applyFont="1" applyFill="1"/>
    <xf numFmtId="0" fontId="25" fillId="2" borderId="4" xfId="0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right" vertical="center" readingOrder="2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34" fillId="0" borderId="0" xfId="0" applyFont="1" applyAlignment="1"/>
    <xf numFmtId="3" fontId="32" fillId="2" borderId="0" xfId="0" applyNumberFormat="1" applyFont="1" applyFill="1" applyBorder="1" applyAlignment="1">
      <alignment vertical="center" wrapText="1"/>
    </xf>
    <xf numFmtId="3" fontId="32" fillId="2" borderId="2" xfId="0" applyNumberFormat="1" applyFont="1" applyFill="1" applyBorder="1" applyAlignment="1">
      <alignment vertical="center" wrapText="1"/>
    </xf>
    <xf numFmtId="3" fontId="32" fillId="3" borderId="10" xfId="0" applyNumberFormat="1" applyFont="1" applyFill="1" applyBorder="1" applyAlignment="1">
      <alignment vertical="center" wrapText="1"/>
    </xf>
    <xf numFmtId="3" fontId="13" fillId="0" borderId="0" xfId="0" applyNumberFormat="1" applyFont="1" applyBorder="1" applyAlignment="1">
      <alignment horizontal="right"/>
    </xf>
    <xf numFmtId="0" fontId="6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6" fillId="2" borderId="0" xfId="2" applyFill="1" applyAlignment="1">
      <alignment vertical="center" wrapText="1"/>
    </xf>
    <xf numFmtId="0" fontId="6" fillId="3" borderId="0" xfId="2" applyFill="1" applyAlignment="1">
      <alignment vertical="center" wrapText="1"/>
    </xf>
    <xf numFmtId="0" fontId="14" fillId="2" borderId="0" xfId="0" applyFont="1" applyFill="1"/>
    <xf numFmtId="0" fontId="32" fillId="2" borderId="0" xfId="0" applyFont="1" applyFill="1" applyBorder="1" applyAlignment="1">
      <alignment vertical="center" wrapText="1"/>
    </xf>
    <xf numFmtId="3" fontId="32" fillId="2" borderId="0" xfId="0" applyNumberFormat="1" applyFont="1" applyFill="1" applyBorder="1" applyAlignment="1">
      <alignment horizontal="center" vertical="center" wrapText="1"/>
    </xf>
    <xf numFmtId="3" fontId="42" fillId="2" borderId="1" xfId="0" applyNumberFormat="1" applyFont="1" applyFill="1" applyBorder="1" applyAlignment="1">
      <alignment horizontal="right" vertical="center" wrapText="1"/>
    </xf>
    <xf numFmtId="3" fontId="42" fillId="3" borderId="1" xfId="0" applyNumberFormat="1" applyFont="1" applyFill="1" applyBorder="1" applyAlignment="1">
      <alignment horizontal="right" vertical="center" wrapText="1"/>
    </xf>
    <xf numFmtId="3" fontId="42" fillId="3" borderId="10" xfId="0" applyNumberFormat="1" applyFont="1" applyFill="1" applyBorder="1" applyAlignment="1">
      <alignment horizontal="right" vertical="center" wrapText="1"/>
    </xf>
    <xf numFmtId="0" fontId="32" fillId="2" borderId="0" xfId="0" applyFont="1" applyFill="1" applyBorder="1" applyAlignment="1">
      <alignment horizontal="right" vertical="center" wrapText="1"/>
    </xf>
    <xf numFmtId="0" fontId="23" fillId="0" borderId="0" xfId="0" applyFont="1" applyBorder="1"/>
    <xf numFmtId="0" fontId="23" fillId="3" borderId="1" xfId="0" applyFont="1" applyFill="1" applyBorder="1"/>
    <xf numFmtId="0" fontId="23" fillId="0" borderId="2" xfId="0" applyFont="1" applyFill="1" applyBorder="1"/>
    <xf numFmtId="0" fontId="23" fillId="0" borderId="1" xfId="0" applyFont="1" applyBorder="1"/>
    <xf numFmtId="0" fontId="23" fillId="3" borderId="18" xfId="0" applyFont="1" applyFill="1" applyBorder="1"/>
    <xf numFmtId="0" fontId="23" fillId="0" borderId="17" xfId="0" applyFont="1" applyBorder="1" applyAlignment="1">
      <alignment vertical="center"/>
    </xf>
    <xf numFmtId="0" fontId="23" fillId="3" borderId="13" xfId="0" applyFont="1" applyFill="1" applyBorder="1" applyAlignment="1">
      <alignment vertical="center"/>
    </xf>
    <xf numFmtId="0" fontId="23" fillId="3" borderId="13" xfId="0" applyFont="1" applyFill="1" applyBorder="1" applyAlignment="1">
      <alignment horizontal="center" vertical="center"/>
    </xf>
    <xf numFmtId="3" fontId="42" fillId="2" borderId="1" xfId="0" applyNumberFormat="1" applyFont="1" applyFill="1" applyBorder="1" applyAlignment="1">
      <alignment vertical="center" wrapText="1"/>
    </xf>
    <xf numFmtId="3" fontId="42" fillId="3" borderId="1" xfId="0" applyNumberFormat="1" applyFont="1" applyFill="1" applyBorder="1" applyAlignment="1">
      <alignment vertical="center" wrapText="1"/>
    </xf>
    <xf numFmtId="3" fontId="42" fillId="3" borderId="1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3" fontId="33" fillId="2" borderId="0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vertical="center" wrapText="1"/>
    </xf>
    <xf numFmtId="0" fontId="29" fillId="0" borderId="0" xfId="0" applyFont="1"/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2" applyFont="1" applyAlignment="1">
      <alignment vertical="center" wrapText="1"/>
    </xf>
    <xf numFmtId="3" fontId="41" fillId="5" borderId="0" xfId="0" applyNumberFormat="1" applyFont="1" applyFill="1" applyAlignment="1">
      <alignment horizontal="center" vertical="center" wrapText="1" readingOrder="1"/>
    </xf>
    <xf numFmtId="3" fontId="40" fillId="3" borderId="0" xfId="0" applyNumberFormat="1" applyFont="1" applyFill="1" applyAlignment="1">
      <alignment horizontal="center" vertical="center"/>
    </xf>
    <xf numFmtId="3" fontId="41" fillId="5" borderId="0" xfId="0" applyNumberFormat="1" applyFont="1" applyFill="1" applyAlignment="1">
      <alignment horizontal="center" vertical="center" wrapText="1"/>
    </xf>
    <xf numFmtId="0" fontId="23" fillId="0" borderId="0" xfId="0" applyFont="1" applyAlignment="1"/>
    <xf numFmtId="0" fontId="23" fillId="3" borderId="1" xfId="0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3" fillId="2" borderId="18" xfId="0" applyFont="1" applyFill="1" applyBorder="1" applyAlignment="1">
      <alignment vertical="center"/>
    </xf>
    <xf numFmtId="3" fontId="23" fillId="2" borderId="18" xfId="0" applyNumberFormat="1" applyFont="1" applyFill="1" applyBorder="1" applyAlignment="1">
      <alignment horizontal="right" vertical="center"/>
    </xf>
    <xf numFmtId="0" fontId="32" fillId="3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32" fillId="2" borderId="2" xfId="0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right" vertical="center" wrapText="1"/>
    </xf>
    <xf numFmtId="0" fontId="32" fillId="3" borderId="11" xfId="0" applyFont="1" applyFill="1" applyBorder="1" applyAlignment="1">
      <alignment horizontal="right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45" fillId="2" borderId="0" xfId="0" applyFont="1" applyFill="1" applyBorder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46" fillId="3" borderId="12" xfId="0" applyFont="1" applyFill="1" applyBorder="1" applyAlignment="1">
      <alignment horizontal="right" vertical="center"/>
    </xf>
    <xf numFmtId="0" fontId="46" fillId="3" borderId="12" xfId="0" applyFont="1" applyFill="1" applyBorder="1" applyAlignment="1">
      <alignment horizontal="right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3" fontId="25" fillId="3" borderId="1" xfId="0" applyNumberFormat="1" applyFont="1" applyFill="1" applyBorder="1" applyAlignment="1">
      <alignment horizontal="right" vertical="center" wrapText="1"/>
    </xf>
    <xf numFmtId="3" fontId="25" fillId="3" borderId="10" xfId="0" applyNumberFormat="1" applyFont="1" applyFill="1" applyBorder="1" applyAlignment="1">
      <alignment horizontal="right" vertical="center" wrapText="1"/>
    </xf>
    <xf numFmtId="0" fontId="40" fillId="0" borderId="0" xfId="21" applyFont="1" applyAlignment="1"/>
    <xf numFmtId="0" fontId="17" fillId="0" borderId="0" xfId="21" applyFont="1"/>
    <xf numFmtId="0" fontId="24" fillId="2" borderId="0" xfId="21" applyFont="1" applyFill="1" applyBorder="1" applyAlignment="1">
      <alignment vertical="center"/>
    </xf>
    <xf numFmtId="0" fontId="46" fillId="3" borderId="12" xfId="21" applyFont="1" applyFill="1" applyBorder="1" applyAlignment="1">
      <alignment vertical="center"/>
    </xf>
    <xf numFmtId="0" fontId="46" fillId="3" borderId="12" xfId="21" applyFont="1" applyFill="1" applyBorder="1" applyAlignment="1">
      <alignment horizontal="center" vertical="center" wrapText="1"/>
    </xf>
    <xf numFmtId="3" fontId="46" fillId="2" borderId="0" xfId="21" applyNumberFormat="1" applyFont="1" applyFill="1" applyBorder="1" applyAlignment="1">
      <alignment vertical="center" wrapText="1"/>
    </xf>
    <xf numFmtId="0" fontId="46" fillId="2" borderId="0" xfId="21" applyFont="1" applyFill="1" applyBorder="1" applyAlignment="1">
      <alignment horizontal="right"/>
    </xf>
    <xf numFmtId="0" fontId="46" fillId="3" borderId="5" xfId="21" applyFont="1" applyFill="1" applyBorder="1" applyAlignment="1">
      <alignment horizontal="right" vertical="center"/>
    </xf>
    <xf numFmtId="3" fontId="46" fillId="3" borderId="5" xfId="21" applyNumberFormat="1" applyFont="1" applyFill="1" applyBorder="1" applyAlignment="1">
      <alignment vertical="center" wrapText="1"/>
    </xf>
    <xf numFmtId="3" fontId="25" fillId="3" borderId="5" xfId="21" applyNumberFormat="1" applyFont="1" applyFill="1" applyBorder="1" applyAlignment="1">
      <alignment vertical="center" wrapText="1"/>
    </xf>
    <xf numFmtId="0" fontId="47" fillId="2" borderId="13" xfId="0" applyFont="1" applyFill="1" applyBorder="1" applyAlignment="1">
      <alignment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right" vertical="center"/>
    </xf>
    <xf numFmtId="3" fontId="39" fillId="2" borderId="0" xfId="0" applyNumberFormat="1" applyFont="1" applyFill="1" applyBorder="1" applyAlignment="1">
      <alignment vertical="center" wrapText="1"/>
    </xf>
    <xf numFmtId="3" fontId="39" fillId="2" borderId="0" xfId="0" applyNumberFormat="1" applyFont="1" applyFill="1" applyBorder="1" applyAlignment="1">
      <alignment vertical="center"/>
    </xf>
    <xf numFmtId="0" fontId="39" fillId="3" borderId="0" xfId="0" applyFont="1" applyFill="1" applyBorder="1" applyAlignment="1">
      <alignment horizontal="right" vertical="center"/>
    </xf>
    <xf numFmtId="3" fontId="39" fillId="3" borderId="0" xfId="0" applyNumberFormat="1" applyFont="1" applyFill="1" applyBorder="1" applyAlignment="1">
      <alignment vertical="center" wrapText="1"/>
    </xf>
    <xf numFmtId="3" fontId="39" fillId="3" borderId="0" xfId="0" applyNumberFormat="1" applyFont="1" applyFill="1" applyBorder="1" applyAlignment="1">
      <alignment vertical="center"/>
    </xf>
    <xf numFmtId="3" fontId="39" fillId="3" borderId="10" xfId="0" applyNumberFormat="1" applyFont="1" applyFill="1" applyBorder="1" applyAlignment="1">
      <alignment horizontal="right" vertical="center" wrapText="1"/>
    </xf>
    <xf numFmtId="3" fontId="39" fillId="3" borderId="10" xfId="0" applyNumberFormat="1" applyFont="1" applyFill="1" applyBorder="1" applyAlignment="1">
      <alignment vertical="center" wrapText="1"/>
    </xf>
    <xf numFmtId="3" fontId="39" fillId="3" borderId="10" xfId="0" applyNumberFormat="1" applyFont="1" applyFill="1" applyBorder="1" applyAlignment="1">
      <alignment vertical="center"/>
    </xf>
    <xf numFmtId="0" fontId="48" fillId="0" borderId="0" xfId="0" applyFont="1"/>
    <xf numFmtId="0" fontId="39" fillId="3" borderId="12" xfId="0" applyFont="1" applyFill="1" applyBorder="1" applyAlignment="1">
      <alignment horizontal="right" vertical="center"/>
    </xf>
    <xf numFmtId="0" fontId="39" fillId="3" borderId="13" xfId="0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 applyAlignment="1">
      <alignment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3" fontId="22" fillId="3" borderId="1" xfId="0" applyNumberFormat="1" applyFont="1" applyFill="1" applyBorder="1" applyAlignment="1">
      <alignment vertical="center" wrapText="1"/>
    </xf>
    <xf numFmtId="3" fontId="22" fillId="3" borderId="10" xfId="0" applyNumberFormat="1" applyFont="1" applyFill="1" applyBorder="1" applyAlignment="1">
      <alignment horizontal="right" vertical="center" wrapText="1"/>
    </xf>
    <xf numFmtId="3" fontId="22" fillId="3" borderId="10" xfId="0" applyNumberFormat="1" applyFont="1" applyFill="1" applyBorder="1" applyAlignment="1">
      <alignment vertical="center" wrapText="1"/>
    </xf>
    <xf numFmtId="0" fontId="47" fillId="2" borderId="18" xfId="0" applyFont="1" applyFill="1" applyBorder="1" applyAlignment="1">
      <alignment vertical="center"/>
    </xf>
    <xf numFmtId="0" fontId="39" fillId="2" borderId="18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3" borderId="1" xfId="0" applyNumberFormat="1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25" fillId="3" borderId="10" xfId="0" applyFont="1" applyFill="1" applyBorder="1" applyAlignment="1">
      <alignment vertical="center" wrapText="1"/>
    </xf>
    <xf numFmtId="3" fontId="25" fillId="3" borderId="10" xfId="0" applyNumberFormat="1" applyFont="1" applyFill="1" applyBorder="1" applyAlignment="1">
      <alignment vertical="center" wrapText="1"/>
    </xf>
    <xf numFmtId="0" fontId="45" fillId="2" borderId="0" xfId="2" applyFont="1" applyFill="1" applyAlignment="1">
      <alignment horizontal="right" vertical="center" wrapText="1"/>
    </xf>
    <xf numFmtId="0" fontId="45" fillId="2" borderId="0" xfId="2" applyFont="1" applyFill="1" applyAlignment="1">
      <alignment vertical="center" wrapText="1"/>
    </xf>
    <xf numFmtId="0" fontId="44" fillId="3" borderId="9" xfId="2" applyFont="1" applyFill="1" applyBorder="1" applyAlignment="1">
      <alignment horizontal="center" vertical="center"/>
    </xf>
    <xf numFmtId="0" fontId="44" fillId="3" borderId="9" xfId="2" applyFont="1" applyFill="1" applyBorder="1" applyAlignment="1">
      <alignment horizontal="center" vertical="center" wrapText="1"/>
    </xf>
    <xf numFmtId="1" fontId="44" fillId="3" borderId="9" xfId="2" applyNumberFormat="1" applyFont="1" applyFill="1" applyBorder="1" applyAlignment="1">
      <alignment horizontal="center" vertical="center"/>
    </xf>
    <xf numFmtId="0" fontId="44" fillId="3" borderId="9" xfId="2" applyFont="1" applyFill="1" applyBorder="1" applyAlignment="1">
      <alignment vertical="center"/>
    </xf>
    <xf numFmtId="0" fontId="44" fillId="2" borderId="0" xfId="2" applyFont="1" applyFill="1" applyBorder="1" applyAlignment="1">
      <alignment vertical="center"/>
    </xf>
    <xf numFmtId="3" fontId="44" fillId="2" borderId="0" xfId="2" applyNumberFormat="1" applyFont="1" applyFill="1" applyBorder="1" applyAlignment="1">
      <alignment vertical="center" wrapText="1"/>
    </xf>
    <xf numFmtId="3" fontId="42" fillId="2" borderId="0" xfId="2" applyNumberFormat="1" applyFont="1" applyFill="1" applyAlignment="1">
      <alignment vertical="center" wrapText="1"/>
    </xf>
    <xf numFmtId="3" fontId="44" fillId="3" borderId="0" xfId="2" applyNumberFormat="1" applyFont="1" applyFill="1" applyBorder="1" applyAlignment="1">
      <alignment horizontal="right" vertical="center" wrapText="1"/>
    </xf>
    <xf numFmtId="3" fontId="44" fillId="3" borderId="0" xfId="2" applyNumberFormat="1" applyFont="1" applyFill="1" applyBorder="1" applyAlignment="1">
      <alignment vertical="center" wrapText="1"/>
    </xf>
    <xf numFmtId="0" fontId="44" fillId="2" borderId="10" xfId="2" applyFont="1" applyFill="1" applyBorder="1" applyAlignment="1">
      <alignment horizontal="right" vertical="center" wrapText="1"/>
    </xf>
    <xf numFmtId="3" fontId="44" fillId="2" borderId="10" xfId="2" applyNumberFormat="1" applyFont="1" applyFill="1" applyBorder="1" applyAlignment="1">
      <alignment vertical="center" wrapText="1"/>
    </xf>
    <xf numFmtId="0" fontId="42" fillId="2" borderId="1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vertical="center" wrapText="1"/>
    </xf>
    <xf numFmtId="0" fontId="43" fillId="3" borderId="0" xfId="0" applyFont="1" applyFill="1" applyAlignment="1">
      <alignment vertical="center" wrapText="1"/>
    </xf>
    <xf numFmtId="0" fontId="43" fillId="0" borderId="6" xfId="0" applyFont="1" applyFill="1" applyBorder="1" applyAlignment="1">
      <alignment horizontal="right" vertical="center"/>
    </xf>
    <xf numFmtId="0" fontId="49" fillId="3" borderId="0" xfId="0" applyFont="1" applyFill="1"/>
    <xf numFmtId="0" fontId="43" fillId="3" borderId="0" xfId="0" applyFont="1" applyFill="1" applyBorder="1" applyAlignment="1">
      <alignment vertical="center" wrapText="1"/>
    </xf>
    <xf numFmtId="0" fontId="43" fillId="2" borderId="12" xfId="0" applyFont="1" applyFill="1" applyBorder="1" applyAlignment="1">
      <alignment horizontal="right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right" vertical="center" wrapText="1"/>
    </xf>
    <xf numFmtId="3" fontId="43" fillId="3" borderId="15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3" fontId="43" fillId="2" borderId="15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vertical="center" wrapText="1"/>
    </xf>
    <xf numFmtId="0" fontId="43" fillId="2" borderId="10" xfId="0" applyFont="1" applyFill="1" applyBorder="1" applyAlignment="1">
      <alignment vertical="center" wrapText="1"/>
    </xf>
    <xf numFmtId="3" fontId="43" fillId="2" borderId="10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right" vertical="center" wrapText="1"/>
    </xf>
    <xf numFmtId="0" fontId="23" fillId="3" borderId="13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Alignment="1">
      <alignment horizontal="center" vertical="justify" wrapText="1"/>
    </xf>
    <xf numFmtId="0" fontId="17" fillId="0" borderId="1" xfId="0" applyFont="1" applyFill="1" applyBorder="1" applyAlignment="1">
      <alignment horizontal="center" vertical="justify" wrapText="1"/>
    </xf>
    <xf numFmtId="0" fontId="23" fillId="0" borderId="1" xfId="0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3" fontId="41" fillId="5" borderId="0" xfId="0" applyNumberFormat="1" applyFont="1" applyFill="1" applyAlignment="1">
      <alignment horizontal="right" vertical="center" wrapText="1" readingOrder="1"/>
    </xf>
    <xf numFmtId="3" fontId="40" fillId="3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44" fillId="3" borderId="12" xfId="0" applyFont="1" applyFill="1" applyBorder="1" applyAlignment="1">
      <alignment horizontal="right" vertical="center"/>
    </xf>
    <xf numFmtId="0" fontId="44" fillId="3" borderId="12" xfId="0" applyFont="1" applyFill="1" applyBorder="1" applyAlignment="1">
      <alignment horizontal="right" vertical="center" wrapText="1"/>
    </xf>
    <xf numFmtId="0" fontId="44" fillId="3" borderId="1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wrapText="1"/>
    </xf>
    <xf numFmtId="0" fontId="42" fillId="3" borderId="0" xfId="0" applyFont="1" applyFill="1" applyAlignment="1">
      <alignment vertical="center" wrapText="1"/>
    </xf>
    <xf numFmtId="0" fontId="42" fillId="3" borderId="10" xfId="0" applyFont="1" applyFill="1" applyBorder="1" applyAlignment="1">
      <alignment vertical="center" wrapText="1"/>
    </xf>
    <xf numFmtId="0" fontId="21" fillId="0" borderId="0" xfId="0" applyFont="1"/>
    <xf numFmtId="3" fontId="23" fillId="0" borderId="0" xfId="0" applyNumberFormat="1" applyFont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right" vertical="center"/>
    </xf>
    <xf numFmtId="3" fontId="23" fillId="3" borderId="18" xfId="0" applyNumberFormat="1" applyFont="1" applyFill="1" applyBorder="1" applyAlignment="1">
      <alignment horizontal="right" vertical="center"/>
    </xf>
    <xf numFmtId="0" fontId="25" fillId="3" borderId="0" xfId="2" applyFont="1" applyFill="1" applyAlignment="1">
      <alignment horizontal="center" vertical="center" wrapText="1"/>
    </xf>
    <xf numFmtId="0" fontId="25" fillId="3" borderId="0" xfId="2" applyFont="1" applyFill="1" applyBorder="1" applyAlignment="1">
      <alignment vertical="center" wrapText="1"/>
    </xf>
    <xf numFmtId="0" fontId="25" fillId="3" borderId="0" xfId="2" applyFont="1" applyFill="1"/>
    <xf numFmtId="0" fontId="25" fillId="3" borderId="6" xfId="2" applyFont="1" applyFill="1" applyBorder="1" applyAlignment="1">
      <alignment vertical="center" wrapText="1"/>
    </xf>
    <xf numFmtId="0" fontId="25" fillId="2" borderId="8" xfId="2" applyFont="1" applyFill="1" applyBorder="1" applyAlignment="1">
      <alignment horizontal="right" vertical="center" wrapText="1"/>
    </xf>
    <xf numFmtId="0" fontId="25" fillId="2" borderId="16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7" xfId="2" applyFont="1" applyFill="1" applyBorder="1" applyAlignment="1">
      <alignment vertical="center" wrapText="1"/>
    </xf>
    <xf numFmtId="3" fontId="25" fillId="2" borderId="7" xfId="2" applyNumberFormat="1" applyFont="1" applyFill="1" applyBorder="1" applyAlignment="1">
      <alignment vertical="center" wrapText="1"/>
    </xf>
    <xf numFmtId="165" fontId="25" fillId="2" borderId="7" xfId="2" applyNumberFormat="1" applyFont="1" applyFill="1" applyBorder="1" applyAlignment="1">
      <alignment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164" fontId="25" fillId="2" borderId="7" xfId="2" applyNumberFormat="1" applyFont="1" applyFill="1" applyBorder="1" applyAlignment="1">
      <alignment vertical="center" wrapText="1"/>
    </xf>
    <xf numFmtId="3" fontId="25" fillId="3" borderId="0" xfId="2" applyNumberFormat="1" applyFont="1" applyFill="1" applyBorder="1" applyAlignment="1">
      <alignment horizontal="right" vertical="center" wrapText="1"/>
    </xf>
    <xf numFmtId="3" fontId="25" fillId="3" borderId="0" xfId="2" applyNumberFormat="1" applyFont="1" applyFill="1" applyBorder="1" applyAlignment="1">
      <alignment vertical="center" wrapText="1"/>
    </xf>
    <xf numFmtId="165" fontId="25" fillId="3" borderId="0" xfId="2" applyNumberFormat="1" applyFont="1" applyFill="1" applyBorder="1" applyAlignment="1">
      <alignment vertical="center" wrapText="1"/>
    </xf>
    <xf numFmtId="3" fontId="25" fillId="3" borderId="0" xfId="2" applyNumberFormat="1" applyFont="1" applyFill="1" applyBorder="1" applyAlignment="1">
      <alignment horizontal="center" vertical="center" wrapText="1"/>
    </xf>
    <xf numFmtId="164" fontId="25" fillId="3" borderId="0" xfId="2" applyNumberFormat="1" applyFont="1" applyFill="1" applyBorder="1" applyAlignment="1">
      <alignment vertical="center" wrapText="1"/>
    </xf>
    <xf numFmtId="0" fontId="25" fillId="2" borderId="0" xfId="2" applyFont="1" applyFill="1" applyBorder="1" applyAlignment="1">
      <alignment vertical="center" wrapText="1"/>
    </xf>
    <xf numFmtId="3" fontId="25" fillId="2" borderId="0" xfId="2" applyNumberFormat="1" applyFont="1" applyFill="1" applyBorder="1" applyAlignment="1">
      <alignment vertical="center" wrapText="1"/>
    </xf>
    <xf numFmtId="165" fontId="25" fillId="2" borderId="0" xfId="2" applyNumberFormat="1" applyFont="1" applyFill="1" applyBorder="1" applyAlignment="1">
      <alignment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164" fontId="25" fillId="2" borderId="0" xfId="2" applyNumberFormat="1" applyFont="1" applyFill="1" applyBorder="1" applyAlignment="1">
      <alignment vertical="center" wrapText="1"/>
    </xf>
    <xf numFmtId="0" fontId="25" fillId="3" borderId="10" xfId="2" applyFont="1" applyFill="1" applyBorder="1" applyAlignment="1">
      <alignment vertical="center" wrapText="1"/>
    </xf>
    <xf numFmtId="3" fontId="25" fillId="3" borderId="10" xfId="2" applyNumberFormat="1" applyFont="1" applyFill="1" applyBorder="1" applyAlignment="1">
      <alignment vertical="center" wrapText="1"/>
    </xf>
    <xf numFmtId="165" fontId="25" fillId="3" borderId="10" xfId="2" applyNumberFormat="1" applyFont="1" applyFill="1" applyBorder="1" applyAlignment="1">
      <alignment vertical="center" wrapText="1"/>
    </xf>
    <xf numFmtId="3" fontId="25" fillId="3" borderId="10" xfId="2" applyNumberFormat="1" applyFont="1" applyFill="1" applyBorder="1" applyAlignment="1">
      <alignment horizontal="center" vertical="center" wrapText="1"/>
    </xf>
    <xf numFmtId="164" fontId="25" fillId="3" borderId="10" xfId="2" applyNumberFormat="1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right" vertical="center" wrapText="1"/>
    </xf>
    <xf numFmtId="3" fontId="25" fillId="2" borderId="0" xfId="0" applyNumberFormat="1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3" fontId="25" fillId="3" borderId="5" xfId="0" applyNumberFormat="1" applyFont="1" applyFill="1" applyBorder="1" applyAlignment="1">
      <alignment vertical="center" wrapText="1"/>
    </xf>
    <xf numFmtId="0" fontId="25" fillId="3" borderId="0" xfId="0" applyFont="1" applyFill="1" applyAlignment="1">
      <alignment vertical="center"/>
    </xf>
    <xf numFmtId="0" fontId="25" fillId="2" borderId="11" xfId="0" applyFont="1" applyFill="1" applyBorder="1" applyAlignment="1">
      <alignment horizontal="right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5" xfId="0" applyFont="1" applyFill="1" applyBorder="1" applyAlignment="1">
      <alignment vertical="center" wrapText="1"/>
    </xf>
    <xf numFmtId="3" fontId="25" fillId="3" borderId="15" xfId="0" applyNumberFormat="1" applyFont="1" applyFill="1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3" fontId="25" fillId="2" borderId="5" xfId="0" applyNumberFormat="1" applyFont="1" applyFill="1" applyBorder="1" applyAlignment="1">
      <alignment vertical="center" wrapText="1"/>
    </xf>
    <xf numFmtId="0" fontId="39" fillId="3" borderId="13" xfId="0" applyFont="1" applyFill="1" applyBorder="1" applyAlignment="1">
      <alignment vertical="center"/>
    </xf>
    <xf numFmtId="0" fontId="22" fillId="3" borderId="13" xfId="0" applyFont="1" applyFill="1" applyBorder="1" applyAlignment="1">
      <alignment horizontal="center"/>
    </xf>
    <xf numFmtId="0" fontId="1" fillId="0" borderId="0" xfId="40"/>
    <xf numFmtId="0" fontId="50" fillId="0" borderId="0" xfId="40" applyFont="1"/>
    <xf numFmtId="0" fontId="49" fillId="3" borderId="0" xfId="35" applyFont="1" applyFill="1"/>
    <xf numFmtId="0" fontId="43" fillId="3" borderId="0" xfId="35" applyFont="1" applyFill="1" applyAlignment="1">
      <alignment vertical="center" wrapText="1"/>
    </xf>
    <xf numFmtId="0" fontId="43" fillId="3" borderId="0" xfId="35" applyFont="1" applyFill="1" applyAlignment="1">
      <alignment horizontal="center" vertical="center" wrapText="1"/>
    </xf>
    <xf numFmtId="0" fontId="51" fillId="0" borderId="0" xfId="41" applyFont="1"/>
    <xf numFmtId="0" fontId="43" fillId="3" borderId="9" xfId="35" applyFont="1" applyFill="1" applyBorder="1" applyAlignment="1">
      <alignment vertical="center" wrapText="1"/>
    </xf>
    <xf numFmtId="3" fontId="43" fillId="3" borderId="1" xfId="35" applyNumberFormat="1" applyFont="1" applyFill="1" applyBorder="1" applyAlignment="1">
      <alignment horizontal="right" vertical="center" wrapText="1"/>
    </xf>
    <xf numFmtId="3" fontId="43" fillId="3" borderId="1" xfId="35" applyNumberFormat="1" applyFont="1" applyFill="1" applyBorder="1" applyAlignment="1">
      <alignment horizontal="center" vertical="center" wrapText="1"/>
    </xf>
    <xf numFmtId="0" fontId="43" fillId="2" borderId="0" xfId="35" applyFont="1" applyFill="1" applyBorder="1" applyAlignment="1">
      <alignment horizontal="right" vertical="center" wrapText="1"/>
    </xf>
    <xf numFmtId="3" fontId="43" fillId="2" borderId="0" xfId="35" applyNumberFormat="1" applyFont="1" applyFill="1" applyBorder="1" applyAlignment="1">
      <alignment horizontal="center" vertical="center" wrapText="1"/>
    </xf>
    <xf numFmtId="3" fontId="43" fillId="2" borderId="1" xfId="35" applyNumberFormat="1" applyFont="1" applyFill="1" applyBorder="1" applyAlignment="1">
      <alignment horizontal="center" vertical="center" wrapText="1"/>
    </xf>
    <xf numFmtId="3" fontId="43" fillId="3" borderId="0" xfId="35" applyNumberFormat="1" applyFont="1" applyFill="1" applyBorder="1" applyAlignment="1">
      <alignment horizontal="center" vertical="center" wrapText="1"/>
    </xf>
    <xf numFmtId="3" fontId="43" fillId="3" borderId="2" xfId="35" applyNumberFormat="1" applyFont="1" applyFill="1" applyBorder="1" applyAlignment="1">
      <alignment horizontal="right" vertical="center" wrapText="1"/>
    </xf>
    <xf numFmtId="3" fontId="43" fillId="3" borderId="2" xfId="35" applyNumberFormat="1" applyFont="1" applyFill="1" applyBorder="1" applyAlignment="1">
      <alignment horizontal="center" vertical="center" wrapText="1"/>
    </xf>
    <xf numFmtId="3" fontId="43" fillId="2" borderId="10" xfId="35" applyNumberFormat="1" applyFont="1" applyFill="1" applyBorder="1" applyAlignment="1">
      <alignment horizontal="right" vertical="center" wrapText="1"/>
    </xf>
    <xf numFmtId="3" fontId="43" fillId="2" borderId="10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left" vertical="center" wrapText="1"/>
    </xf>
    <xf numFmtId="0" fontId="23" fillId="3" borderId="8" xfId="0" applyFont="1" applyFill="1" applyBorder="1" applyAlignment="1">
      <alignment horizontal="right" vertical="center" wrapText="1"/>
    </xf>
    <xf numFmtId="0" fontId="23" fillId="3" borderId="13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 readingOrder="2"/>
    </xf>
    <xf numFmtId="0" fontId="23" fillId="0" borderId="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right" vertical="center" wrapText="1" readingOrder="2"/>
    </xf>
    <xf numFmtId="4" fontId="14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/>
    <xf numFmtId="0" fontId="8" fillId="3" borderId="0" xfId="0" applyFont="1" applyFill="1" applyAlignment="1">
      <alignment horizontal="center" vertical="center" wrapText="1"/>
    </xf>
    <xf numFmtId="0" fontId="25" fillId="3" borderId="16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3" fillId="0" borderId="17" xfId="0" applyFont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25" fillId="3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25" fillId="3" borderId="6" xfId="2" applyFont="1" applyFill="1" applyBorder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30" fillId="3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7" fillId="0" borderId="0" xfId="0" applyFont="1" applyAlignment="1">
      <alignment horizontal="center" vertical="top"/>
    </xf>
    <xf numFmtId="0" fontId="33" fillId="0" borderId="8" xfId="0" applyFont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32" fillId="3" borderId="0" xfId="0" applyFont="1" applyFill="1" applyAlignment="1">
      <alignment horizontal="center" vertical="center"/>
    </xf>
    <xf numFmtId="0" fontId="32" fillId="0" borderId="8" xfId="0" applyFont="1" applyBorder="1" applyAlignment="1">
      <alignment horizontal="right" vertical="center" wrapText="1"/>
    </xf>
    <xf numFmtId="0" fontId="25" fillId="3" borderId="0" xfId="0" applyFont="1" applyFill="1" applyAlignment="1">
      <alignment horizontal="right" vertical="center"/>
    </xf>
    <xf numFmtId="0" fontId="25" fillId="3" borderId="6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right" vertical="center" wrapText="1"/>
    </xf>
    <xf numFmtId="0" fontId="35" fillId="0" borderId="8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42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44" fillId="3" borderId="0" xfId="21" applyFont="1" applyFill="1" applyBorder="1" applyAlignment="1">
      <alignment horizontal="left" vertical="center"/>
    </xf>
    <xf numFmtId="0" fontId="44" fillId="3" borderId="0" xfId="21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right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6" fillId="3" borderId="0" xfId="21" applyFont="1" applyFill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25" fillId="2" borderId="9" xfId="2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9" fillId="3" borderId="18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39" fillId="2" borderId="18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6" fillId="3" borderId="0" xfId="21" applyFont="1" applyFill="1" applyBorder="1" applyAlignment="1">
      <alignment horizontal="center" vertical="center"/>
    </xf>
    <xf numFmtId="0" fontId="46" fillId="3" borderId="0" xfId="21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right" vertical="center" wrapText="1"/>
    </xf>
    <xf numFmtId="0" fontId="44" fillId="2" borderId="0" xfId="2" applyFont="1" applyFill="1" applyBorder="1" applyAlignment="1">
      <alignment horizontal="center" vertical="center"/>
    </xf>
    <xf numFmtId="0" fontId="44" fillId="0" borderId="9" xfId="2" applyFont="1" applyBorder="1" applyAlignment="1">
      <alignment horizontal="right" vertical="center"/>
    </xf>
    <xf numFmtId="0" fontId="44" fillId="3" borderId="16" xfId="2" applyFont="1" applyFill="1" applyBorder="1" applyAlignment="1">
      <alignment vertical="center"/>
    </xf>
    <xf numFmtId="0" fontId="44" fillId="3" borderId="9" xfId="2" applyFont="1" applyFill="1" applyBorder="1" applyAlignment="1">
      <alignment vertical="center"/>
    </xf>
    <xf numFmtId="0" fontId="15" fillId="0" borderId="0" xfId="2" applyFont="1" applyAlignment="1">
      <alignment horizontal="right" vertical="center" wrapText="1"/>
    </xf>
    <xf numFmtId="0" fontId="18" fillId="0" borderId="0" xfId="2" applyFont="1" applyAlignment="1">
      <alignment horizontal="right" vertical="center" wrapText="1"/>
    </xf>
    <xf numFmtId="0" fontId="6" fillId="0" borderId="0" xfId="2" applyAlignment="1">
      <alignment horizontal="center" vertical="center" wrapText="1"/>
    </xf>
    <xf numFmtId="0" fontId="44" fillId="3" borderId="16" xfId="2" applyFont="1" applyFill="1" applyBorder="1" applyAlignment="1">
      <alignment horizontal="right" vertical="center"/>
    </xf>
    <xf numFmtId="0" fontId="44" fillId="3" borderId="9" xfId="2" applyFont="1" applyFill="1" applyBorder="1" applyAlignment="1">
      <alignment horizontal="right" vertical="center"/>
    </xf>
    <xf numFmtId="0" fontId="44" fillId="3" borderId="16" xfId="2" applyFont="1" applyFill="1" applyBorder="1" applyAlignment="1">
      <alignment horizontal="center" vertical="center"/>
    </xf>
    <xf numFmtId="0" fontId="44" fillId="0" borderId="9" xfId="2" applyFont="1" applyBorder="1" applyAlignment="1">
      <alignment horizontal="center" vertical="center"/>
    </xf>
    <xf numFmtId="0" fontId="43" fillId="2" borderId="16" xfId="35" applyFont="1" applyFill="1" applyBorder="1" applyAlignment="1">
      <alignment horizontal="center" vertical="center" wrapText="1"/>
    </xf>
    <xf numFmtId="0" fontId="43" fillId="2" borderId="13" xfId="35" applyFont="1" applyFill="1" applyBorder="1" applyAlignment="1">
      <alignment horizontal="center" vertical="center" wrapText="1"/>
    </xf>
    <xf numFmtId="0" fontId="43" fillId="2" borderId="0" xfId="35" applyFont="1" applyFill="1" applyBorder="1" applyAlignment="1">
      <alignment horizontal="right" vertical="center" wrapText="1"/>
    </xf>
    <xf numFmtId="0" fontId="43" fillId="2" borderId="13" xfId="35" applyFont="1" applyFill="1" applyBorder="1" applyAlignment="1">
      <alignment horizontal="right" vertical="center" wrapText="1"/>
    </xf>
    <xf numFmtId="0" fontId="43" fillId="2" borderId="0" xfId="35" applyFont="1" applyFill="1" applyBorder="1" applyAlignment="1">
      <alignment horizontal="center" vertical="center" wrapText="1"/>
    </xf>
    <xf numFmtId="0" fontId="43" fillId="3" borderId="0" xfId="35" applyFont="1" applyFill="1" applyAlignment="1">
      <alignment horizontal="center" vertical="center" wrapText="1"/>
    </xf>
    <xf numFmtId="0" fontId="43" fillId="0" borderId="6" xfId="35" applyFont="1" applyFill="1" applyBorder="1" applyAlignment="1">
      <alignment horizontal="center" vertical="center" wrapText="1"/>
    </xf>
    <xf numFmtId="0" fontId="43" fillId="0" borderId="0" xfId="35" applyFont="1" applyFill="1" applyBorder="1" applyAlignment="1">
      <alignment horizontal="right" vertical="center" wrapText="1"/>
    </xf>
    <xf numFmtId="0" fontId="43" fillId="3" borderId="8" xfId="35" applyFont="1" applyFill="1" applyBorder="1" applyAlignment="1">
      <alignment horizontal="center" vertical="center" wrapText="1" readingOrder="2"/>
    </xf>
    <xf numFmtId="0" fontId="43" fillId="3" borderId="9" xfId="35" applyFont="1" applyFill="1" applyBorder="1" applyAlignment="1">
      <alignment horizontal="center" vertical="center" wrapText="1" readingOrder="2"/>
    </xf>
    <xf numFmtId="0" fontId="43" fillId="3" borderId="0" xfId="0" applyFont="1" applyFill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43" fillId="0" borderId="6" xfId="0" applyFont="1" applyFill="1" applyBorder="1" applyAlignment="1">
      <alignment horizontal="left" vertical="center"/>
    </xf>
  </cellXfs>
  <cellStyles count="42">
    <cellStyle name="Comma 2" xfId="22"/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23"/>
    <cellStyle name="Normal 2 2 2 3" xfId="5"/>
    <cellStyle name="Normal 2 2 2 3 2" xfId="24"/>
    <cellStyle name="Normal 2 2 3" xfId="6"/>
    <cellStyle name="Normal 2 2 3 2" xfId="25"/>
    <cellStyle name="Normal 2 2 4" xfId="7"/>
    <cellStyle name="Normal 2 2 4 2" xfId="26"/>
    <cellStyle name="Normal 2 2 5" xfId="8"/>
    <cellStyle name="Normal 2 2 5 2" xfId="27"/>
    <cellStyle name="Normal 2 2 6" xfId="9"/>
    <cellStyle name="Normal 2 3" xfId="10"/>
    <cellStyle name="Normal 2 3 2" xfId="11"/>
    <cellStyle name="Normal 2 3 3" xfId="12"/>
    <cellStyle name="Normal 2 3 4" xfId="28"/>
    <cellStyle name="Normal 2 4" xfId="13"/>
    <cellStyle name="Normal 2 5" xfId="14"/>
    <cellStyle name="Normal 2 6" xfId="15"/>
    <cellStyle name="Normal 2 6 2" xfId="29"/>
    <cellStyle name="Normal 3" xfId="21"/>
    <cellStyle name="Normal 3 2" xfId="37"/>
    <cellStyle name="Normal 4" xfId="20"/>
    <cellStyle name="Normal 4 2" xfId="16"/>
    <cellStyle name="Normal 4 2 2" xfId="30"/>
    <cellStyle name="Normal 4 3" xfId="17"/>
    <cellStyle name="Normal 4 3 2" xfId="31"/>
    <cellStyle name="Normal 4 4" xfId="36"/>
    <cellStyle name="Normal 5" xfId="35"/>
    <cellStyle name="Normal 5 2" xfId="18"/>
    <cellStyle name="Normal 5 2 2" xfId="32"/>
    <cellStyle name="Normal 5 3" xfId="19"/>
    <cellStyle name="Normal 5 3 2" xfId="33"/>
    <cellStyle name="Normal 6" xfId="34"/>
    <cellStyle name="Normal 6 2" xfId="41"/>
    <cellStyle name="Normal 7" xfId="38"/>
    <cellStyle name="Normal 7 2" xfId="39"/>
    <cellStyle name="Normal 8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580;&#1575;&#1586;&#1575;&#1578;%20&#1575;&#1604;&#1576;&#1606;&#1575;&#1569;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رسم جدول2"/>
      <sheetName val="3"/>
      <sheetName val="رسم جدول 3"/>
      <sheetName val="4"/>
      <sheetName val="رسم جدول4"/>
      <sheetName val="5"/>
      <sheetName val="رسم جدول5"/>
      <sheetName val="6"/>
      <sheetName val="7"/>
      <sheetName val="8و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Sheet1"/>
      <sheetName val="Sheet2"/>
    </sheetNames>
    <sheetDataSet>
      <sheetData sheetId="0">
        <row r="9">
          <cell r="J9" t="str">
            <v>(الكلفة : الف دينار)</v>
          </cell>
        </row>
      </sheetData>
      <sheetData sheetId="1"/>
      <sheetData sheetId="2">
        <row r="8">
          <cell r="A8" t="str">
            <v>دور سكن</v>
          </cell>
        </row>
        <row r="9">
          <cell r="A9" t="str">
            <v xml:space="preserve">العمارات السكنية </v>
          </cell>
        </row>
        <row r="10">
          <cell r="A10" t="str">
            <v>العمارات التجارية</v>
          </cell>
        </row>
        <row r="11">
          <cell r="A11" t="str">
            <v>الابنية التجارية</v>
          </cell>
        </row>
        <row r="12">
          <cell r="A12" t="str">
            <v>الابنية الخدمية والدينية والصحية والثقافية</v>
          </cell>
        </row>
        <row r="13">
          <cell r="A13" t="str">
            <v>الابنية الصناعية</v>
          </cell>
        </row>
      </sheetData>
      <sheetData sheetId="3"/>
      <sheetData sheetId="4">
        <row r="6">
          <cell r="B6" t="str">
            <v>بناء جديد</v>
          </cell>
        </row>
        <row r="8">
          <cell r="A8" t="str">
            <v>نينوى</v>
          </cell>
        </row>
        <row r="9">
          <cell r="A9" t="str">
            <v>كركوك</v>
          </cell>
        </row>
        <row r="10">
          <cell r="A10" t="str">
            <v>ديالى</v>
          </cell>
        </row>
        <row r="11">
          <cell r="A11" t="str">
            <v>الانبار</v>
          </cell>
        </row>
        <row r="12">
          <cell r="A12" t="str">
            <v>بغداد</v>
          </cell>
        </row>
        <row r="13">
          <cell r="A13" t="str">
            <v>بابل</v>
          </cell>
        </row>
        <row r="14">
          <cell r="A14" t="str">
            <v>كربلاء</v>
          </cell>
        </row>
        <row r="15">
          <cell r="A15" t="str">
            <v>واسط</v>
          </cell>
        </row>
        <row r="16">
          <cell r="A16" t="str">
            <v>صلاح الدين</v>
          </cell>
        </row>
        <row r="17">
          <cell r="A17" t="str">
            <v>النجف</v>
          </cell>
        </row>
        <row r="18">
          <cell r="A18" t="str">
            <v>الديوانية</v>
          </cell>
        </row>
        <row r="19">
          <cell r="A19" t="str">
            <v xml:space="preserve">المثنى </v>
          </cell>
        </row>
        <row r="20">
          <cell r="A20" t="str">
            <v>ذي قار</v>
          </cell>
        </row>
        <row r="21">
          <cell r="A21" t="str">
            <v xml:space="preserve">ميسان </v>
          </cell>
        </row>
        <row r="22">
          <cell r="A22" t="str">
            <v>البصرة</v>
          </cell>
        </row>
      </sheetData>
      <sheetData sheetId="5"/>
      <sheetData sheetId="6">
        <row r="8">
          <cell r="A8" t="str">
            <v>كانون الثاني</v>
          </cell>
        </row>
        <row r="9">
          <cell r="A9" t="str">
            <v>شباط</v>
          </cell>
        </row>
        <row r="10">
          <cell r="A10" t="str">
            <v>اذار</v>
          </cell>
        </row>
        <row r="11">
          <cell r="A11" t="str">
            <v>نيسان</v>
          </cell>
        </row>
        <row r="12">
          <cell r="A12" t="str">
            <v>ايار</v>
          </cell>
        </row>
        <row r="13">
          <cell r="A13" t="str">
            <v>حزيران</v>
          </cell>
        </row>
        <row r="14">
          <cell r="A14" t="str">
            <v>تموز</v>
          </cell>
        </row>
        <row r="15">
          <cell r="A15" t="str">
            <v>اب</v>
          </cell>
        </row>
        <row r="16">
          <cell r="A16" t="str">
            <v>ايلول</v>
          </cell>
        </row>
        <row r="17">
          <cell r="A17" t="str">
            <v>تشرين الاول</v>
          </cell>
        </row>
        <row r="18">
          <cell r="A18" t="str">
            <v>تشرين الثاني</v>
          </cell>
        </row>
        <row r="19">
          <cell r="A19" t="str">
            <v>كانون الاول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rightToLeft="1" topLeftCell="B1" zoomScale="75" zoomScaleNormal="75" zoomScaleSheetLayoutView="78" workbookViewId="0">
      <selection activeCell="B10" sqref="B10:J31"/>
    </sheetView>
  </sheetViews>
  <sheetFormatPr defaultRowHeight="12.75" x14ac:dyDescent="0.2"/>
  <cols>
    <col min="1" max="1" width="3.28515625" style="1" hidden="1" customWidth="1"/>
    <col min="2" max="2" width="11.28515625" style="3" customWidth="1"/>
    <col min="3" max="3" width="24.28515625" style="3" customWidth="1"/>
    <col min="4" max="4" width="21.85546875" style="3" customWidth="1"/>
    <col min="5" max="5" width="0.140625" style="3" customWidth="1"/>
    <col min="6" max="6" width="16.140625" style="3" customWidth="1"/>
    <col min="7" max="7" width="18" style="3" customWidth="1"/>
    <col min="8" max="8" width="22.140625" style="3" hidden="1" customWidth="1"/>
    <col min="9" max="9" width="19" style="3" customWidth="1"/>
    <col min="10" max="10" width="37.42578125" style="3" customWidth="1"/>
    <col min="11" max="11" width="0.28515625" style="1" customWidth="1"/>
    <col min="12" max="12" width="9.140625" style="1"/>
    <col min="13" max="13" width="9.28515625" style="1" bestFit="1" customWidth="1"/>
    <col min="14" max="16384" width="9.140625" style="1"/>
  </cols>
  <sheetData>
    <row r="1" spans="1:17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1:17" x14ac:dyDescent="0.2">
      <c r="B2" s="90"/>
      <c r="C2" s="90"/>
      <c r="D2" s="90"/>
      <c r="E2" s="90"/>
      <c r="F2" s="90"/>
      <c r="G2" s="90"/>
      <c r="H2" s="90"/>
      <c r="I2" s="90"/>
      <c r="J2" s="90"/>
    </row>
    <row r="3" spans="1:17" x14ac:dyDescent="0.2">
      <c r="B3" s="90"/>
      <c r="C3" s="90"/>
      <c r="D3" s="90"/>
      <c r="E3" s="90"/>
      <c r="F3" s="90"/>
      <c r="G3" s="90"/>
      <c r="H3" s="90"/>
      <c r="I3" s="90"/>
      <c r="J3" s="90"/>
    </row>
    <row r="4" spans="1:17" x14ac:dyDescent="0.2">
      <c r="B4" s="90"/>
      <c r="C4" s="90"/>
      <c r="D4" s="90"/>
      <c r="E4" s="90"/>
      <c r="F4" s="90"/>
      <c r="G4" s="90"/>
      <c r="H4" s="90"/>
      <c r="I4" s="90"/>
      <c r="J4" s="90"/>
    </row>
    <row r="5" spans="1:17" x14ac:dyDescent="0.2">
      <c r="B5" s="90"/>
      <c r="C5" s="90"/>
      <c r="D5" s="90"/>
      <c r="E5" s="90"/>
      <c r="F5" s="90"/>
      <c r="G5" s="90"/>
      <c r="H5" s="90"/>
      <c r="I5" s="90"/>
      <c r="J5" s="90"/>
    </row>
    <row r="6" spans="1:17" ht="16.5" customHeight="1" x14ac:dyDescent="0.2">
      <c r="A6" s="375"/>
      <c r="B6" s="375"/>
      <c r="C6" s="375"/>
      <c r="D6" s="375"/>
      <c r="E6" s="43"/>
      <c r="F6" s="376"/>
      <c r="G6" s="376"/>
      <c r="H6" s="376"/>
      <c r="I6" s="376"/>
      <c r="J6" s="376"/>
      <c r="K6" s="376"/>
    </row>
    <row r="7" spans="1:17" ht="23.25" customHeight="1" x14ac:dyDescent="0.2">
      <c r="A7" s="115"/>
      <c r="B7" s="110"/>
      <c r="C7" s="110"/>
      <c r="D7" s="110"/>
      <c r="E7" s="110"/>
      <c r="F7" s="114" t="s">
        <v>100</v>
      </c>
      <c r="G7" s="73" t="s">
        <v>101</v>
      </c>
      <c r="H7" s="110"/>
      <c r="I7" s="110"/>
      <c r="J7" s="110"/>
      <c r="K7" s="104"/>
    </row>
    <row r="8" spans="1:17" ht="23.25" customHeight="1" x14ac:dyDescent="0.2">
      <c r="A8" s="377" t="s">
        <v>137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</row>
    <row r="9" spans="1:17" s="2" customFormat="1" ht="24" customHeight="1" thickBot="1" x14ac:dyDescent="0.25">
      <c r="A9" s="374"/>
      <c r="B9" s="374"/>
      <c r="C9" s="116"/>
      <c r="D9" s="116"/>
      <c r="E9" s="116"/>
      <c r="F9" s="116"/>
      <c r="G9" s="116"/>
      <c r="H9" s="116"/>
      <c r="I9" s="113"/>
      <c r="J9" s="113" t="s">
        <v>77</v>
      </c>
      <c r="K9" s="117"/>
      <c r="L9" s="10"/>
      <c r="M9" s="10"/>
      <c r="O9" s="1"/>
      <c r="P9" s="1"/>
      <c r="Q9" s="1"/>
    </row>
    <row r="10" spans="1:17" s="10" customFormat="1" ht="15.75" customHeight="1" thickTop="1" x14ac:dyDescent="0.2">
      <c r="A10" s="118"/>
      <c r="B10" s="170"/>
      <c r="C10" s="372" t="s">
        <v>74</v>
      </c>
      <c r="D10" s="170"/>
      <c r="E10" s="170"/>
      <c r="F10" s="372" t="s">
        <v>18</v>
      </c>
      <c r="G10" s="170"/>
      <c r="H10" s="170"/>
      <c r="I10" s="372" t="s">
        <v>0</v>
      </c>
      <c r="J10" s="170"/>
      <c r="K10" s="118"/>
      <c r="M10" s="69"/>
      <c r="O10" s="1"/>
      <c r="P10" s="1"/>
      <c r="Q10" s="1"/>
    </row>
    <row r="11" spans="1:17" s="10" customFormat="1" ht="47.25" customHeight="1" thickBot="1" x14ac:dyDescent="0.25">
      <c r="A11" s="119"/>
      <c r="B11" s="170"/>
      <c r="C11" s="373"/>
      <c r="D11" s="170"/>
      <c r="E11" s="170"/>
      <c r="F11" s="373"/>
      <c r="G11" s="170"/>
      <c r="H11" s="170"/>
      <c r="I11" s="373"/>
      <c r="J11" s="170"/>
      <c r="K11" s="119"/>
      <c r="O11" s="1"/>
      <c r="P11" s="1"/>
      <c r="Q11" s="1"/>
    </row>
    <row r="12" spans="1:17" s="10" customFormat="1" ht="15.75" customHeight="1" thickTop="1" x14ac:dyDescent="0.2">
      <c r="A12" s="119"/>
      <c r="B12" s="369" t="s">
        <v>68</v>
      </c>
      <c r="C12" s="369" t="s">
        <v>16</v>
      </c>
      <c r="D12" s="369" t="s">
        <v>35</v>
      </c>
      <c r="E12" s="283"/>
      <c r="F12" s="369" t="s">
        <v>16</v>
      </c>
      <c r="G12" s="369" t="s">
        <v>35</v>
      </c>
      <c r="H12" s="283"/>
      <c r="I12" s="369" t="s">
        <v>16</v>
      </c>
      <c r="J12" s="369" t="s">
        <v>35</v>
      </c>
      <c r="K12" s="119"/>
      <c r="O12" s="1"/>
      <c r="P12" s="1"/>
      <c r="Q12" s="1"/>
    </row>
    <row r="13" spans="1:17" s="10" customFormat="1" ht="21" customHeight="1" thickBot="1" x14ac:dyDescent="0.25">
      <c r="A13" s="120"/>
      <c r="B13" s="370"/>
      <c r="C13" s="370"/>
      <c r="D13" s="370"/>
      <c r="E13" s="284"/>
      <c r="F13" s="370"/>
      <c r="G13" s="370"/>
      <c r="H13" s="284"/>
      <c r="I13" s="370"/>
      <c r="J13" s="370"/>
      <c r="K13" s="120"/>
      <c r="O13" s="1"/>
      <c r="P13" s="1"/>
      <c r="Q13" s="1"/>
    </row>
    <row r="14" spans="1:17" s="10" customFormat="1" ht="18.75" hidden="1" customHeight="1" x14ac:dyDescent="0.2">
      <c r="A14" s="119"/>
      <c r="B14" s="285"/>
      <c r="C14" s="286"/>
      <c r="D14" s="286"/>
      <c r="E14" s="286"/>
      <c r="F14" s="21"/>
      <c r="G14" s="21"/>
      <c r="H14" s="21"/>
      <c r="I14" s="286"/>
      <c r="J14" s="286"/>
      <c r="K14" s="121"/>
    </row>
    <row r="15" spans="1:17" s="10" customFormat="1" ht="18" hidden="1" customHeight="1" x14ac:dyDescent="0.2">
      <c r="A15" s="119"/>
      <c r="B15" s="285"/>
      <c r="C15" s="286"/>
      <c r="D15" s="286"/>
      <c r="E15" s="286"/>
      <c r="F15" s="21"/>
      <c r="G15" s="21"/>
      <c r="H15" s="21"/>
      <c r="I15" s="286"/>
      <c r="J15" s="286"/>
      <c r="K15" s="121"/>
    </row>
    <row r="16" spans="1:17" s="10" customFormat="1" ht="19.5" hidden="1" customHeight="1" x14ac:dyDescent="0.2">
      <c r="A16" s="122"/>
      <c r="B16" s="287"/>
      <c r="C16" s="286"/>
      <c r="D16" s="286"/>
      <c r="E16" s="286"/>
      <c r="F16" s="21"/>
      <c r="G16" s="21"/>
      <c r="H16" s="21"/>
      <c r="I16" s="286"/>
      <c r="J16" s="286"/>
      <c r="K16" s="121"/>
    </row>
    <row r="17" spans="1:17" s="10" customFormat="1" ht="27.95" customHeight="1" x14ac:dyDescent="0.2">
      <c r="A17" s="123"/>
      <c r="B17" s="246">
        <v>2009</v>
      </c>
      <c r="C17" s="140">
        <v>25926</v>
      </c>
      <c r="D17" s="140">
        <v>1224447271</v>
      </c>
      <c r="E17" s="140"/>
      <c r="F17" s="140">
        <v>1234</v>
      </c>
      <c r="G17" s="140">
        <v>68361568</v>
      </c>
      <c r="H17" s="140"/>
      <c r="I17" s="140">
        <f t="shared" ref="I17:I19" si="0">SUM(C17+F17)</f>
        <v>27160</v>
      </c>
      <c r="J17" s="140">
        <f t="shared" ref="J17:J18" si="1">SUM(D17+G17)</f>
        <v>1292808839</v>
      </c>
      <c r="K17" s="123"/>
      <c r="O17" s="1"/>
      <c r="P17" s="1"/>
      <c r="Q17" s="1"/>
    </row>
    <row r="18" spans="1:17" s="10" customFormat="1" ht="27.95" customHeight="1" thickBot="1" x14ac:dyDescent="0.25">
      <c r="A18" s="123"/>
      <c r="B18" s="245">
        <v>2010</v>
      </c>
      <c r="C18" s="139">
        <v>27733</v>
      </c>
      <c r="D18" s="139">
        <v>1428510610</v>
      </c>
      <c r="E18" s="139"/>
      <c r="F18" s="139">
        <v>174</v>
      </c>
      <c r="G18" s="139">
        <v>2012300</v>
      </c>
      <c r="H18" s="139"/>
      <c r="I18" s="139">
        <f t="shared" si="0"/>
        <v>27907</v>
      </c>
      <c r="J18" s="139">
        <f t="shared" si="1"/>
        <v>1430522910</v>
      </c>
      <c r="K18" s="125"/>
      <c r="O18" s="1"/>
      <c r="P18" s="1"/>
      <c r="Q18" s="1"/>
    </row>
    <row r="19" spans="1:17" s="10" customFormat="1" ht="27.95" customHeight="1" thickTop="1" x14ac:dyDescent="0.2">
      <c r="A19" s="119"/>
      <c r="B19" s="288">
        <v>2011</v>
      </c>
      <c r="C19" s="289">
        <v>31283</v>
      </c>
      <c r="D19" s="289">
        <v>1780184628</v>
      </c>
      <c r="E19" s="289"/>
      <c r="F19" s="289">
        <v>177</v>
      </c>
      <c r="G19" s="289">
        <v>2806500</v>
      </c>
      <c r="H19" s="289"/>
      <c r="I19" s="289">
        <f t="shared" si="0"/>
        <v>31460</v>
      </c>
      <c r="J19" s="289">
        <f>SUM(D19+G19)</f>
        <v>1782991128</v>
      </c>
      <c r="K19" s="119"/>
      <c r="O19" s="1"/>
      <c r="P19" s="1"/>
      <c r="Q19" s="1"/>
    </row>
    <row r="20" spans="1:17" s="10" customFormat="1" ht="27.95" customHeight="1" x14ac:dyDescent="0.2">
      <c r="A20" s="119"/>
      <c r="B20" s="245">
        <v>2012</v>
      </c>
      <c r="C20" s="139">
        <v>44412</v>
      </c>
      <c r="D20" s="139">
        <v>2681073844</v>
      </c>
      <c r="E20" s="139"/>
      <c r="F20" s="139">
        <v>138</v>
      </c>
      <c r="G20" s="139">
        <v>2751200</v>
      </c>
      <c r="H20" s="139"/>
      <c r="I20" s="139">
        <f>F20+C20</f>
        <v>44550</v>
      </c>
      <c r="J20" s="139">
        <f>G20+D20</f>
        <v>2683825044</v>
      </c>
      <c r="K20" s="119"/>
      <c r="O20" s="1"/>
      <c r="P20" s="1"/>
      <c r="Q20" s="1"/>
    </row>
    <row r="21" spans="1:17" s="10" customFormat="1" ht="27.95" customHeight="1" x14ac:dyDescent="0.2">
      <c r="A21" s="126"/>
      <c r="B21" s="288">
        <v>2013</v>
      </c>
      <c r="C21" s="289">
        <v>31724</v>
      </c>
      <c r="D21" s="289">
        <v>2171719490</v>
      </c>
      <c r="E21" s="289"/>
      <c r="F21" s="289">
        <v>168</v>
      </c>
      <c r="G21" s="289">
        <v>2758550</v>
      </c>
      <c r="H21" s="289"/>
      <c r="I21" s="289">
        <f>F21+C21</f>
        <v>31892</v>
      </c>
      <c r="J21" s="289">
        <f>G21+D21</f>
        <v>2174478040</v>
      </c>
      <c r="K21" s="119"/>
      <c r="O21" s="1"/>
      <c r="P21" s="1"/>
      <c r="Q21" s="1"/>
    </row>
    <row r="22" spans="1:17" s="10" customFormat="1" ht="27.95" customHeight="1" x14ac:dyDescent="0.2">
      <c r="A22" s="119"/>
      <c r="B22" s="245">
        <v>2014</v>
      </c>
      <c r="C22" s="139">
        <v>24397</v>
      </c>
      <c r="D22" s="139">
        <v>1823576791</v>
      </c>
      <c r="E22" s="139"/>
      <c r="F22" s="139">
        <v>140</v>
      </c>
      <c r="G22" s="139">
        <v>2142950</v>
      </c>
      <c r="H22" s="139"/>
      <c r="I22" s="139">
        <f>C22+F22</f>
        <v>24537</v>
      </c>
      <c r="J22" s="139">
        <f>D22+G22</f>
        <v>1825719741</v>
      </c>
      <c r="K22" s="119"/>
      <c r="O22" s="1"/>
      <c r="P22" s="1"/>
      <c r="Q22" s="1"/>
    </row>
    <row r="23" spans="1:17" s="10" customFormat="1" ht="27.95" customHeight="1" x14ac:dyDescent="0.2">
      <c r="A23" s="119"/>
      <c r="B23" s="246">
        <v>2015</v>
      </c>
      <c r="C23" s="140">
        <v>22592</v>
      </c>
      <c r="D23" s="140">
        <v>1785739026</v>
      </c>
      <c r="E23" s="140">
        <v>124</v>
      </c>
      <c r="F23" s="140">
        <v>124</v>
      </c>
      <c r="G23" s="140">
        <v>2294900</v>
      </c>
      <c r="H23" s="140"/>
      <c r="I23" s="140">
        <v>22716</v>
      </c>
      <c r="J23" s="140">
        <v>1788033926</v>
      </c>
      <c r="K23" s="119"/>
      <c r="O23" s="1"/>
      <c r="P23" s="1"/>
      <c r="Q23" s="1"/>
    </row>
    <row r="24" spans="1:17" s="10" customFormat="1" ht="27.95" customHeight="1" x14ac:dyDescent="0.2">
      <c r="A24" s="119"/>
      <c r="B24" s="245">
        <v>2016</v>
      </c>
      <c r="C24" s="139">
        <v>21571</v>
      </c>
      <c r="D24" s="139">
        <v>1757803669</v>
      </c>
      <c r="E24" s="139">
        <v>82</v>
      </c>
      <c r="F24" s="139">
        <v>82</v>
      </c>
      <c r="G24" s="139">
        <v>1563650</v>
      </c>
      <c r="H24" s="139"/>
      <c r="I24" s="139">
        <v>21653</v>
      </c>
      <c r="J24" s="139">
        <v>1759367319</v>
      </c>
      <c r="K24" s="119"/>
      <c r="O24" s="1"/>
      <c r="P24" s="1"/>
      <c r="Q24" s="1"/>
    </row>
    <row r="25" spans="1:17" s="85" customFormat="1" ht="27.95" customHeight="1" x14ac:dyDescent="0.2">
      <c r="A25" s="127"/>
      <c r="B25" s="138">
        <v>2017</v>
      </c>
      <c r="C25" s="140">
        <v>24025</v>
      </c>
      <c r="D25" s="140">
        <v>2018794215</v>
      </c>
      <c r="E25" s="140"/>
      <c r="F25" s="140">
        <v>82</v>
      </c>
      <c r="G25" s="140">
        <v>3085000</v>
      </c>
      <c r="H25" s="140"/>
      <c r="I25" s="140">
        <v>24107</v>
      </c>
      <c r="J25" s="140">
        <f>D25+G25</f>
        <v>2021879215</v>
      </c>
      <c r="K25" s="127"/>
      <c r="O25" s="27"/>
      <c r="P25" s="27"/>
      <c r="Q25" s="27"/>
    </row>
    <row r="26" spans="1:17" s="10" customFormat="1" ht="27.95" customHeight="1" x14ac:dyDescent="0.2">
      <c r="A26" s="119"/>
      <c r="B26" s="245">
        <v>2018</v>
      </c>
      <c r="C26" s="139">
        <v>20595</v>
      </c>
      <c r="D26" s="139">
        <v>1873614367</v>
      </c>
      <c r="E26" s="139"/>
      <c r="F26" s="139">
        <v>81</v>
      </c>
      <c r="G26" s="139">
        <v>1804300</v>
      </c>
      <c r="H26" s="139"/>
      <c r="I26" s="139">
        <v>20676</v>
      </c>
      <c r="J26" s="139">
        <v>1875418667</v>
      </c>
      <c r="K26" s="119"/>
      <c r="O26" s="1"/>
      <c r="P26" s="1"/>
      <c r="Q26" s="1"/>
    </row>
    <row r="27" spans="1:17" s="10" customFormat="1" ht="27.95" customHeight="1" thickBot="1" x14ac:dyDescent="0.25">
      <c r="A27" s="119"/>
      <c r="B27" s="138">
        <v>2019</v>
      </c>
      <c r="C27" s="140">
        <v>22349</v>
      </c>
      <c r="D27" s="140">
        <f>'4'!C23+'4'!E23+'4'!G23+'4'!M23</f>
        <v>2141444255</v>
      </c>
      <c r="E27" s="140"/>
      <c r="F27" s="140">
        <v>115</v>
      </c>
      <c r="G27" s="140">
        <f>'4'!I23+'4'!K23</f>
        <v>4900950</v>
      </c>
      <c r="H27" s="140"/>
      <c r="I27" s="140">
        <v>22464</v>
      </c>
      <c r="J27" s="140">
        <v>2148085208</v>
      </c>
      <c r="K27" s="119"/>
      <c r="O27" s="1"/>
      <c r="P27" s="1"/>
      <c r="Q27" s="1"/>
    </row>
    <row r="28" spans="1:17" s="10" customFormat="1" ht="19.5" customHeight="1" thickTop="1" x14ac:dyDescent="0.2">
      <c r="A28" s="77"/>
      <c r="B28" s="290"/>
      <c r="C28" s="290"/>
      <c r="D28" s="290"/>
      <c r="E28" s="291"/>
      <c r="F28" s="291"/>
      <c r="G28" s="291"/>
      <c r="H28" s="291"/>
      <c r="I28" s="291"/>
      <c r="J28" s="291"/>
      <c r="K28" s="77"/>
      <c r="O28" s="1"/>
      <c r="P28" s="1"/>
      <c r="Q28" s="1"/>
    </row>
    <row r="29" spans="1:17" ht="16.5" customHeight="1" x14ac:dyDescent="0.2">
      <c r="A29" s="78" t="s">
        <v>19</v>
      </c>
      <c r="B29" s="371" t="s">
        <v>96</v>
      </c>
      <c r="C29" s="371"/>
      <c r="D29" s="371"/>
      <c r="E29" s="371"/>
      <c r="F29" s="371"/>
      <c r="G29" s="371"/>
      <c r="H29" s="371"/>
      <c r="I29" s="371"/>
      <c r="J29" s="371"/>
      <c r="K29" s="79"/>
      <c r="L29" s="10"/>
      <c r="M29" s="10"/>
    </row>
    <row r="30" spans="1:17" ht="16.5" customHeight="1" x14ac:dyDescent="0.2">
      <c r="A30" s="78"/>
      <c r="B30" s="367" t="s">
        <v>72</v>
      </c>
      <c r="C30" s="367"/>
      <c r="D30" s="367"/>
      <c r="E30" s="292"/>
      <c r="F30" s="292"/>
      <c r="G30" s="292"/>
      <c r="H30" s="292"/>
      <c r="I30" s="292"/>
      <c r="J30" s="292"/>
      <c r="K30" s="79"/>
      <c r="L30" s="10"/>
      <c r="M30" s="10"/>
    </row>
    <row r="31" spans="1:17" ht="16.5" customHeight="1" x14ac:dyDescent="0.2">
      <c r="A31" s="78" t="s">
        <v>20</v>
      </c>
      <c r="B31" s="367" t="s">
        <v>78</v>
      </c>
      <c r="C31" s="367"/>
      <c r="D31" s="367"/>
      <c r="E31" s="368"/>
      <c r="F31" s="368"/>
      <c r="G31" s="368"/>
      <c r="H31" s="368"/>
      <c r="I31" s="368"/>
      <c r="J31" s="368"/>
      <c r="K31" s="79"/>
      <c r="L31" s="10"/>
      <c r="M31" s="10"/>
    </row>
    <row r="32" spans="1:17" ht="16.5" customHeight="1" x14ac:dyDescent="0.2">
      <c r="A32" s="38" t="s">
        <v>21</v>
      </c>
      <c r="B32" s="1"/>
      <c r="C32" s="1"/>
      <c r="D32" s="1"/>
      <c r="E32" s="25"/>
      <c r="F32" s="25"/>
      <c r="G32" s="25"/>
      <c r="H32" s="25"/>
      <c r="I32" s="25"/>
      <c r="J32" s="25"/>
      <c r="K32" s="37"/>
    </row>
    <row r="33" spans="10:10" x14ac:dyDescent="0.2">
      <c r="J33" s="61"/>
    </row>
    <row r="34" spans="10:10" ht="32.25" customHeight="1" x14ac:dyDescent="0.2"/>
    <row r="43" spans="10:10" hidden="1" x14ac:dyDescent="0.2"/>
    <row r="44" spans="10:10" hidden="1" x14ac:dyDescent="0.2"/>
    <row r="45" spans="10:10" hidden="1" x14ac:dyDescent="0.2"/>
    <row r="46" spans="10:10" hidden="1" x14ac:dyDescent="0.2"/>
    <row r="47" spans="10:10" hidden="1" x14ac:dyDescent="0.2"/>
    <row r="49" ht="6.75" customHeight="1" x14ac:dyDescent="0.2"/>
    <row r="50" ht="8.25" hidden="1" customHeight="1" x14ac:dyDescent="0.2"/>
    <row r="51" ht="3" hidden="1" customHeight="1" x14ac:dyDescent="0.2"/>
  </sheetData>
  <mergeCells count="18">
    <mergeCell ref="F10:F11"/>
    <mergeCell ref="B12:B13"/>
    <mergeCell ref="A9:B9"/>
    <mergeCell ref="A6:D6"/>
    <mergeCell ref="F6:K6"/>
    <mergeCell ref="A8:K8"/>
    <mergeCell ref="C10:C11"/>
    <mergeCell ref="I10:I11"/>
    <mergeCell ref="I12:I13"/>
    <mergeCell ref="B31:D31"/>
    <mergeCell ref="E31:J31"/>
    <mergeCell ref="G12:G13"/>
    <mergeCell ref="C12:C13"/>
    <mergeCell ref="B30:D30"/>
    <mergeCell ref="D12:D13"/>
    <mergeCell ref="J12:J13"/>
    <mergeCell ref="F12:F13"/>
    <mergeCell ref="B29:J29"/>
  </mergeCells>
  <phoneticPr fontId="11" type="noConversion"/>
  <printOptions horizontalCentered="1" verticalCentered="1"/>
  <pageMargins left="0.98425196850393704" right="0.98425196850393704" top="1.26" bottom="0.42" header="0" footer="0.35"/>
  <pageSetup paperSize="9" scale="75" orientation="landscape" horizontalDpi="4294967293" r:id="rId1"/>
  <headerFooter alignWithMargins="0"/>
  <colBreaks count="1" manualBreakCount="1">
    <brk id="11" min="5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0"/>
  <sheetViews>
    <sheetView rightToLeft="1" topLeftCell="A10" zoomScale="75" zoomScaleNormal="75" zoomScaleSheetLayoutView="75" workbookViewId="0">
      <selection activeCell="E3" sqref="E3:L3"/>
    </sheetView>
  </sheetViews>
  <sheetFormatPr defaultRowHeight="12.75" x14ac:dyDescent="0.2"/>
  <cols>
    <col min="1" max="1" width="18.42578125" style="1" customWidth="1"/>
    <col min="2" max="2" width="8.140625" style="1" customWidth="1"/>
    <col min="3" max="3" width="15.28515625" style="1" customWidth="1"/>
    <col min="4" max="4" width="17.28515625" style="1" customWidth="1"/>
    <col min="5" max="5" width="21" style="1" customWidth="1"/>
    <col min="6" max="6" width="10.140625" style="1" customWidth="1"/>
    <col min="7" max="7" width="14.42578125" style="1" customWidth="1"/>
    <col min="8" max="8" width="17.140625" style="1" customWidth="1"/>
    <col min="9" max="9" width="19.7109375" style="1" customWidth="1"/>
    <col min="10" max="10" width="9.42578125" style="1" customWidth="1"/>
    <col min="11" max="11" width="15.42578125" style="1" customWidth="1"/>
    <col min="12" max="12" width="17.85546875" style="1" customWidth="1"/>
    <col min="13" max="13" width="20.140625" style="1" customWidth="1"/>
    <col min="14" max="14" width="10.85546875" style="1" customWidth="1"/>
    <col min="15" max="15" width="15" style="1" customWidth="1"/>
    <col min="16" max="16" width="16.42578125" style="1" customWidth="1"/>
    <col min="17" max="17" width="22.140625" style="1" customWidth="1"/>
    <col min="18" max="16384" width="9.140625" style="1"/>
  </cols>
  <sheetData>
    <row r="2" spans="1:33" ht="21.95" customHeight="1" x14ac:dyDescent="0.2">
      <c r="A2" s="76"/>
      <c r="B2" s="76"/>
      <c r="C2" s="76"/>
      <c r="D2" s="76"/>
      <c r="E2" s="72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33" ht="47.25" customHeight="1" x14ac:dyDescent="0.2">
      <c r="A3" s="198" t="s">
        <v>129</v>
      </c>
      <c r="B3" s="199" t="s">
        <v>133</v>
      </c>
      <c r="C3" s="200" t="s">
        <v>130</v>
      </c>
      <c r="D3" s="200"/>
      <c r="E3" s="420" t="s">
        <v>128</v>
      </c>
      <c r="F3" s="420"/>
      <c r="G3" s="420"/>
      <c r="H3" s="420"/>
      <c r="I3" s="420"/>
      <c r="J3" s="420"/>
      <c r="K3" s="420"/>
      <c r="L3" s="420"/>
      <c r="M3" s="200"/>
      <c r="N3" s="200"/>
      <c r="O3" s="200"/>
      <c r="P3" s="200"/>
      <c r="Q3" s="200"/>
    </row>
    <row r="4" spans="1:33" s="21" customFormat="1" ht="60" customHeight="1" x14ac:dyDescent="0.2">
      <c r="A4" s="423" t="s">
        <v>144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2" t="s">
        <v>76</v>
      </c>
      <c r="Q4" s="422"/>
    </row>
    <row r="5" spans="1:33" s="27" customFormat="1" ht="49.5" customHeight="1" x14ac:dyDescent="0.2">
      <c r="A5" s="201"/>
      <c r="B5" s="425" t="s">
        <v>92</v>
      </c>
      <c r="C5" s="425"/>
      <c r="D5" s="425"/>
      <c r="E5" s="425"/>
      <c r="F5" s="425" t="s">
        <v>82</v>
      </c>
      <c r="G5" s="425"/>
      <c r="H5" s="425"/>
      <c r="I5" s="425"/>
      <c r="J5" s="425" t="s">
        <v>107</v>
      </c>
      <c r="K5" s="425"/>
      <c r="L5" s="425"/>
      <c r="M5" s="425"/>
      <c r="N5" s="424" t="s">
        <v>89</v>
      </c>
      <c r="O5" s="424"/>
      <c r="P5" s="424"/>
      <c r="Q5" s="424"/>
    </row>
    <row r="6" spans="1:33" s="45" customFormat="1" ht="99" customHeight="1" thickBot="1" x14ac:dyDescent="0.25">
      <c r="A6" s="296" t="s">
        <v>84</v>
      </c>
      <c r="B6" s="297" t="s">
        <v>16</v>
      </c>
      <c r="C6" s="298" t="s">
        <v>90</v>
      </c>
      <c r="D6" s="298" t="s">
        <v>91</v>
      </c>
      <c r="E6" s="297" t="s">
        <v>17</v>
      </c>
      <c r="F6" s="297" t="s">
        <v>16</v>
      </c>
      <c r="G6" s="298" t="s">
        <v>90</v>
      </c>
      <c r="H6" s="298" t="s">
        <v>91</v>
      </c>
      <c r="I6" s="298" t="s">
        <v>17</v>
      </c>
      <c r="J6" s="298" t="s">
        <v>16</v>
      </c>
      <c r="K6" s="298" t="s">
        <v>90</v>
      </c>
      <c r="L6" s="298" t="s">
        <v>91</v>
      </c>
      <c r="M6" s="298" t="s">
        <v>17</v>
      </c>
      <c r="N6" s="298" t="s">
        <v>16</v>
      </c>
      <c r="O6" s="298" t="s">
        <v>90</v>
      </c>
      <c r="P6" s="298" t="s">
        <v>91</v>
      </c>
      <c r="Q6" s="298" t="s">
        <v>17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45" customFormat="1" ht="39.950000000000003" customHeight="1" x14ac:dyDescent="0.2">
      <c r="A7" s="155" t="s">
        <v>1</v>
      </c>
      <c r="B7" s="299">
        <v>3</v>
      </c>
      <c r="C7" s="299">
        <v>2945</v>
      </c>
      <c r="D7" s="299">
        <v>3028</v>
      </c>
      <c r="E7" s="299">
        <v>407200</v>
      </c>
      <c r="F7" s="299">
        <v>1</v>
      </c>
      <c r="G7" s="299">
        <v>1500</v>
      </c>
      <c r="H7" s="299">
        <v>220</v>
      </c>
      <c r="I7" s="299">
        <v>99000</v>
      </c>
      <c r="J7" s="299">
        <v>2</v>
      </c>
      <c r="K7" s="299">
        <v>4545</v>
      </c>
      <c r="L7" s="299">
        <v>917</v>
      </c>
      <c r="M7" s="299">
        <v>309100</v>
      </c>
      <c r="N7" s="299">
        <f>J7+F7+B7</f>
        <v>6</v>
      </c>
      <c r="O7" s="299">
        <f>K7+G7+C7</f>
        <v>8990</v>
      </c>
      <c r="P7" s="299">
        <f>L7+H7+D7</f>
        <v>4165</v>
      </c>
      <c r="Q7" s="167">
        <f>M7+I7+E7</f>
        <v>815300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45" customFormat="1" ht="39.950000000000003" customHeight="1" x14ac:dyDescent="0.2">
      <c r="A8" s="156" t="s">
        <v>37</v>
      </c>
      <c r="B8" s="168">
        <v>0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f t="shared" ref="N8:N22" si="0">J8+F8+B8</f>
        <v>0</v>
      </c>
      <c r="O8" s="168">
        <f t="shared" ref="O8:O22" si="1">K8+G8+C8</f>
        <v>0</v>
      </c>
      <c r="P8" s="168">
        <f t="shared" ref="P8:P21" si="2">L8+H8+D8</f>
        <v>0</v>
      </c>
      <c r="Q8" s="168">
        <f t="shared" ref="Q8:Q22" si="3">M8+I8+E8</f>
        <v>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45" customFormat="1" ht="39.950000000000003" customHeight="1" x14ac:dyDescent="0.2">
      <c r="A9" s="155" t="s">
        <v>3</v>
      </c>
      <c r="B9" s="167">
        <v>3</v>
      </c>
      <c r="C9" s="167">
        <v>892</v>
      </c>
      <c r="D9" s="167">
        <v>1584</v>
      </c>
      <c r="E9" s="167">
        <v>445200</v>
      </c>
      <c r="F9" s="167">
        <v>2</v>
      </c>
      <c r="G9" s="167">
        <v>2892</v>
      </c>
      <c r="H9" s="167">
        <v>1650</v>
      </c>
      <c r="I9" s="167">
        <v>64435</v>
      </c>
      <c r="J9" s="167">
        <v>2</v>
      </c>
      <c r="K9" s="268">
        <v>388</v>
      </c>
      <c r="L9" s="167">
        <v>178</v>
      </c>
      <c r="M9" s="167">
        <v>45000</v>
      </c>
      <c r="N9" s="167">
        <f t="shared" si="0"/>
        <v>7</v>
      </c>
      <c r="O9" s="167">
        <f t="shared" si="1"/>
        <v>4172</v>
      </c>
      <c r="P9" s="167">
        <f t="shared" si="2"/>
        <v>3412</v>
      </c>
      <c r="Q9" s="167">
        <f t="shared" si="3"/>
        <v>554635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45" customFormat="1" ht="39.950000000000003" customHeight="1" x14ac:dyDescent="0.2">
      <c r="A10" s="156" t="s">
        <v>5</v>
      </c>
      <c r="B10" s="168">
        <v>1</v>
      </c>
      <c r="C10" s="168">
        <v>300</v>
      </c>
      <c r="D10" s="168">
        <v>585</v>
      </c>
      <c r="E10" s="168">
        <v>2321200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269">
        <v>0</v>
      </c>
      <c r="L10" s="168">
        <v>0</v>
      </c>
      <c r="M10" s="168">
        <v>0</v>
      </c>
      <c r="N10" s="168">
        <f t="shared" si="0"/>
        <v>1</v>
      </c>
      <c r="O10" s="168">
        <f t="shared" si="1"/>
        <v>300</v>
      </c>
      <c r="P10" s="168">
        <f t="shared" si="2"/>
        <v>585</v>
      </c>
      <c r="Q10" s="168">
        <f t="shared" si="3"/>
        <v>2321200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27" customFormat="1" ht="39.950000000000003" customHeight="1" x14ac:dyDescent="0.2">
      <c r="A11" s="155" t="s">
        <v>4</v>
      </c>
      <c r="B11" s="167">
        <v>0</v>
      </c>
      <c r="C11" s="167">
        <v>0</v>
      </c>
      <c r="D11" s="167">
        <v>0</v>
      </c>
      <c r="E11" s="167">
        <v>0</v>
      </c>
      <c r="F11" s="167">
        <v>5</v>
      </c>
      <c r="G11" s="167">
        <v>3366</v>
      </c>
      <c r="H11" s="167">
        <v>6085</v>
      </c>
      <c r="I11" s="167">
        <v>2433800</v>
      </c>
      <c r="J11" s="167">
        <v>0</v>
      </c>
      <c r="K11" s="167">
        <v>0</v>
      </c>
      <c r="L11" s="167">
        <v>0</v>
      </c>
      <c r="M11" s="167">
        <v>0</v>
      </c>
      <c r="N11" s="167">
        <f t="shared" si="0"/>
        <v>5</v>
      </c>
      <c r="O11" s="167">
        <f t="shared" si="1"/>
        <v>3366</v>
      </c>
      <c r="P11" s="167">
        <f t="shared" si="2"/>
        <v>6085</v>
      </c>
      <c r="Q11" s="167">
        <f t="shared" si="3"/>
        <v>2433800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45" customFormat="1" ht="39.950000000000003" customHeight="1" x14ac:dyDescent="0.2">
      <c r="A12" s="156" t="s">
        <v>6</v>
      </c>
      <c r="B12" s="168">
        <v>1</v>
      </c>
      <c r="C12" s="168">
        <v>175</v>
      </c>
      <c r="D12" s="168">
        <v>175</v>
      </c>
      <c r="E12" s="168">
        <v>52500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f t="shared" si="0"/>
        <v>1</v>
      </c>
      <c r="O12" s="168">
        <f t="shared" si="1"/>
        <v>175</v>
      </c>
      <c r="P12" s="168">
        <f t="shared" si="2"/>
        <v>175</v>
      </c>
      <c r="Q12" s="168">
        <f t="shared" si="3"/>
        <v>52500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45" customFormat="1" ht="39.950000000000003" customHeight="1" x14ac:dyDescent="0.2">
      <c r="A13" s="155" t="s">
        <v>7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f t="shared" si="0"/>
        <v>0</v>
      </c>
      <c r="O13" s="167">
        <f t="shared" si="1"/>
        <v>0</v>
      </c>
      <c r="P13" s="167">
        <f t="shared" si="2"/>
        <v>0</v>
      </c>
      <c r="Q13" s="167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27" customFormat="1" ht="39.950000000000003" customHeight="1" x14ac:dyDescent="0.2">
      <c r="A14" s="156" t="s">
        <v>12</v>
      </c>
      <c r="B14" s="168">
        <v>0</v>
      </c>
      <c r="C14" s="168">
        <v>0</v>
      </c>
      <c r="D14" s="168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1</v>
      </c>
      <c r="K14" s="168">
        <v>276</v>
      </c>
      <c r="L14" s="168">
        <v>132</v>
      </c>
      <c r="M14" s="168">
        <v>33000</v>
      </c>
      <c r="N14" s="168">
        <f t="shared" si="0"/>
        <v>1</v>
      </c>
      <c r="O14" s="168">
        <f t="shared" si="1"/>
        <v>276</v>
      </c>
      <c r="P14" s="168">
        <f t="shared" si="2"/>
        <v>132</v>
      </c>
      <c r="Q14" s="168">
        <f t="shared" si="3"/>
        <v>33000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27" customFormat="1" ht="39.950000000000003" customHeight="1" x14ac:dyDescent="0.2">
      <c r="A15" s="155" t="s">
        <v>2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299">
        <v>0</v>
      </c>
      <c r="L15" s="299">
        <v>0</v>
      </c>
      <c r="M15" s="299">
        <v>0</v>
      </c>
      <c r="N15" s="167">
        <f t="shared" si="0"/>
        <v>0</v>
      </c>
      <c r="O15" s="167">
        <f t="shared" si="1"/>
        <v>0</v>
      </c>
      <c r="P15" s="167">
        <f t="shared" si="2"/>
        <v>0</v>
      </c>
      <c r="Q15" s="167">
        <f t="shared" si="3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27" customFormat="1" ht="39.950000000000003" customHeight="1" x14ac:dyDescent="0.2">
      <c r="A16" s="156" t="s">
        <v>8</v>
      </c>
      <c r="B16" s="168">
        <v>2</v>
      </c>
      <c r="C16" s="168">
        <v>264</v>
      </c>
      <c r="D16" s="168">
        <v>414</v>
      </c>
      <c r="E16" s="168">
        <v>141500</v>
      </c>
      <c r="F16" s="168">
        <v>1</v>
      </c>
      <c r="G16" s="168">
        <v>572</v>
      </c>
      <c r="H16" s="168">
        <v>130</v>
      </c>
      <c r="I16" s="300">
        <v>65000</v>
      </c>
      <c r="J16" s="168">
        <v>0</v>
      </c>
      <c r="K16" s="269">
        <v>0</v>
      </c>
      <c r="L16" s="168">
        <v>0</v>
      </c>
      <c r="M16" s="168">
        <v>0</v>
      </c>
      <c r="N16" s="168">
        <f t="shared" si="0"/>
        <v>3</v>
      </c>
      <c r="O16" s="168">
        <f t="shared" si="1"/>
        <v>836</v>
      </c>
      <c r="P16" s="168">
        <f t="shared" si="2"/>
        <v>544</v>
      </c>
      <c r="Q16" s="300">
        <f t="shared" si="3"/>
        <v>206500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7" customFormat="1" ht="39.950000000000003" customHeight="1" x14ac:dyDescent="0.2">
      <c r="A17" s="155" t="s">
        <v>9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299">
        <v>0</v>
      </c>
      <c r="L17" s="299">
        <v>0</v>
      </c>
      <c r="M17" s="299">
        <v>0</v>
      </c>
      <c r="N17" s="167">
        <f t="shared" si="0"/>
        <v>0</v>
      </c>
      <c r="O17" s="167">
        <f t="shared" si="1"/>
        <v>0</v>
      </c>
      <c r="P17" s="167">
        <f t="shared" si="2"/>
        <v>0</v>
      </c>
      <c r="Q17" s="167">
        <f t="shared" si="3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45" customFormat="1" ht="39.950000000000003" customHeight="1" x14ac:dyDescent="0.2">
      <c r="A18" s="156" t="s">
        <v>10</v>
      </c>
      <c r="B18" s="168">
        <v>0</v>
      </c>
      <c r="C18" s="168">
        <v>0</v>
      </c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1</v>
      </c>
      <c r="K18" s="269">
        <v>268</v>
      </c>
      <c r="L18" s="168">
        <v>244</v>
      </c>
      <c r="M18" s="168">
        <v>109800</v>
      </c>
      <c r="N18" s="168">
        <f t="shared" si="0"/>
        <v>1</v>
      </c>
      <c r="O18" s="168">
        <f t="shared" si="1"/>
        <v>268</v>
      </c>
      <c r="P18" s="168">
        <f t="shared" si="2"/>
        <v>244</v>
      </c>
      <c r="Q18" s="168">
        <f t="shared" si="3"/>
        <v>109800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27" customFormat="1" ht="39.950000000000003" customHeight="1" x14ac:dyDescent="0.2">
      <c r="A19" s="155" t="s">
        <v>11</v>
      </c>
      <c r="B19" s="167">
        <v>5</v>
      </c>
      <c r="C19" s="167">
        <v>1547</v>
      </c>
      <c r="D19" s="167">
        <v>1529</v>
      </c>
      <c r="E19" s="167">
        <v>382250</v>
      </c>
      <c r="F19" s="167">
        <v>0</v>
      </c>
      <c r="G19" s="167">
        <v>0</v>
      </c>
      <c r="H19" s="167">
        <v>0</v>
      </c>
      <c r="I19" s="167">
        <v>0</v>
      </c>
      <c r="J19" s="167">
        <v>4</v>
      </c>
      <c r="K19" s="268">
        <v>2191</v>
      </c>
      <c r="L19" s="167">
        <v>2077</v>
      </c>
      <c r="M19" s="167">
        <v>519250</v>
      </c>
      <c r="N19" s="167">
        <f t="shared" si="0"/>
        <v>9</v>
      </c>
      <c r="O19" s="167">
        <f t="shared" si="1"/>
        <v>3738</v>
      </c>
      <c r="P19" s="167">
        <f t="shared" si="2"/>
        <v>3606</v>
      </c>
      <c r="Q19" s="167">
        <f t="shared" si="3"/>
        <v>901500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27" customFormat="1" ht="39.950000000000003" customHeight="1" x14ac:dyDescent="0.2">
      <c r="A20" s="156" t="s">
        <v>13</v>
      </c>
      <c r="B20" s="168">
        <v>1</v>
      </c>
      <c r="C20" s="168">
        <v>764</v>
      </c>
      <c r="D20" s="168">
        <v>22</v>
      </c>
      <c r="E20" s="168">
        <v>6600</v>
      </c>
      <c r="F20" s="168">
        <v>0</v>
      </c>
      <c r="G20" s="168">
        <v>0</v>
      </c>
      <c r="H20" s="168">
        <v>0</v>
      </c>
      <c r="I20" s="168">
        <v>0</v>
      </c>
      <c r="J20" s="168">
        <v>0</v>
      </c>
      <c r="K20" s="269">
        <v>0</v>
      </c>
      <c r="L20" s="168">
        <v>0</v>
      </c>
      <c r="M20" s="168">
        <v>0</v>
      </c>
      <c r="N20" s="168">
        <f t="shared" si="0"/>
        <v>1</v>
      </c>
      <c r="O20" s="168">
        <f t="shared" si="1"/>
        <v>764</v>
      </c>
      <c r="P20" s="168">
        <f t="shared" si="2"/>
        <v>22</v>
      </c>
      <c r="Q20" s="168">
        <f t="shared" si="3"/>
        <v>6600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5" customFormat="1" ht="39.950000000000003" customHeight="1" x14ac:dyDescent="0.2">
      <c r="A21" s="155" t="s">
        <v>14</v>
      </c>
      <c r="B21" s="167">
        <v>3</v>
      </c>
      <c r="C21" s="167">
        <v>956</v>
      </c>
      <c r="D21" s="167">
        <v>1174</v>
      </c>
      <c r="E21" s="167">
        <v>469600</v>
      </c>
      <c r="F21" s="167">
        <v>0</v>
      </c>
      <c r="G21" s="167">
        <v>0</v>
      </c>
      <c r="H21" s="167">
        <v>0</v>
      </c>
      <c r="I21" s="167">
        <v>0</v>
      </c>
      <c r="J21" s="167">
        <v>2</v>
      </c>
      <c r="K21" s="268">
        <v>160</v>
      </c>
      <c r="L21" s="167">
        <v>160</v>
      </c>
      <c r="M21" s="167">
        <v>64000</v>
      </c>
      <c r="N21" s="167">
        <f t="shared" si="0"/>
        <v>5</v>
      </c>
      <c r="O21" s="167">
        <f t="shared" si="1"/>
        <v>1116</v>
      </c>
      <c r="P21" s="167">
        <f t="shared" si="2"/>
        <v>1334</v>
      </c>
      <c r="Q21" s="167">
        <f t="shared" si="3"/>
        <v>533600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27" customFormat="1" ht="39.950000000000003" customHeight="1" thickBot="1" x14ac:dyDescent="0.25">
      <c r="A22" s="157" t="s">
        <v>93</v>
      </c>
      <c r="B22" s="301">
        <f t="shared" ref="B22:G22" si="4">SUM(B7:B21)</f>
        <v>19</v>
      </c>
      <c r="C22" s="169">
        <f t="shared" si="4"/>
        <v>7843</v>
      </c>
      <c r="D22" s="169">
        <f t="shared" si="4"/>
        <v>8511</v>
      </c>
      <c r="E22" s="169">
        <f t="shared" si="4"/>
        <v>4226050</v>
      </c>
      <c r="F22" s="169">
        <f t="shared" si="4"/>
        <v>9</v>
      </c>
      <c r="G22" s="169">
        <f t="shared" si="4"/>
        <v>8330</v>
      </c>
      <c r="H22" s="169">
        <f t="shared" ref="H22:M22" si="5">SUM(H7:H21)</f>
        <v>8085</v>
      </c>
      <c r="I22" s="169">
        <f t="shared" si="5"/>
        <v>2662235</v>
      </c>
      <c r="J22" s="169">
        <f t="shared" si="5"/>
        <v>12</v>
      </c>
      <c r="K22" s="169">
        <f t="shared" si="5"/>
        <v>7828</v>
      </c>
      <c r="L22" s="169">
        <f t="shared" si="5"/>
        <v>3708</v>
      </c>
      <c r="M22" s="169">
        <f t="shared" si="5"/>
        <v>1080150</v>
      </c>
      <c r="N22" s="169">
        <f t="shared" si="0"/>
        <v>40</v>
      </c>
      <c r="O22" s="169">
        <f t="shared" si="1"/>
        <v>24001</v>
      </c>
      <c r="P22" s="169">
        <f>SUM(P7:P21)</f>
        <v>20304</v>
      </c>
      <c r="Q22" s="169">
        <f t="shared" si="3"/>
        <v>7968435</v>
      </c>
    </row>
    <row r="23" spans="1:33" ht="29.25" customHeight="1" thickTop="1" x14ac:dyDescent="0.2">
      <c r="A23" s="421"/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O23" s="71"/>
      <c r="P23" s="71"/>
    </row>
    <row r="27" spans="1:33" hidden="1" x14ac:dyDescent="0.2"/>
    <row r="28" spans="1:33" hidden="1" x14ac:dyDescent="0.2"/>
    <row r="29" spans="1:33" hidden="1" x14ac:dyDescent="0.2"/>
    <row r="30" spans="1:33" hidden="1" x14ac:dyDescent="0.2"/>
    <row r="31" spans="1:33" hidden="1" x14ac:dyDescent="0.2"/>
    <row r="34" spans="6:9" x14ac:dyDescent="0.2">
      <c r="F34" s="70"/>
    </row>
    <row r="40" spans="6:9" ht="15.75" x14ac:dyDescent="0.2">
      <c r="I40" s="176"/>
    </row>
  </sheetData>
  <dataConsolidate/>
  <mergeCells count="8">
    <mergeCell ref="E3:L3"/>
    <mergeCell ref="A23:M23"/>
    <mergeCell ref="P4:Q4"/>
    <mergeCell ref="A4:O4"/>
    <mergeCell ref="N5:Q5"/>
    <mergeCell ref="J5:M5"/>
    <mergeCell ref="B5:E5"/>
    <mergeCell ref="F5:I5"/>
  </mergeCells>
  <printOptions horizontalCentered="1" verticalCentered="1"/>
  <pageMargins left="0.67" right="0.21" top="1.28" bottom="1.25" header="1.34" footer="0.64"/>
  <pageSetup paperSize="9" scale="4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rightToLeft="1" zoomScale="75" zoomScaleNormal="75" workbookViewId="0">
      <selection activeCell="G15" sqref="G15"/>
    </sheetView>
  </sheetViews>
  <sheetFormatPr defaultRowHeight="12.75" x14ac:dyDescent="0.2"/>
  <cols>
    <col min="1" max="1" width="17.85546875" customWidth="1"/>
    <col min="2" max="2" width="17.5703125" customWidth="1"/>
    <col min="3" max="3" width="21.28515625" customWidth="1"/>
    <col min="4" max="4" width="17.7109375" customWidth="1"/>
    <col min="5" max="5" width="20.5703125" customWidth="1"/>
    <col min="6" max="6" width="18.42578125" customWidth="1"/>
    <col min="7" max="7" width="60.42578125" customWidth="1"/>
  </cols>
  <sheetData>
    <row r="2" spans="1:22" ht="41.25" customHeight="1" x14ac:dyDescent="0.3">
      <c r="A2" s="211" t="s">
        <v>132</v>
      </c>
      <c r="B2" s="211"/>
      <c r="C2" s="427" t="s">
        <v>131</v>
      </c>
      <c r="D2" s="427"/>
      <c r="E2" s="427"/>
      <c r="F2" s="427"/>
      <c r="G2" s="212"/>
    </row>
    <row r="3" spans="1:22" ht="58.5" customHeight="1" x14ac:dyDescent="0.2">
      <c r="A3" s="426" t="s">
        <v>159</v>
      </c>
      <c r="B3" s="426"/>
      <c r="C3" s="426"/>
      <c r="D3" s="426"/>
      <c r="E3" s="426"/>
      <c r="F3" s="426"/>
      <c r="G3" s="426"/>
    </row>
    <row r="4" spans="1:22" ht="48.75" customHeight="1" x14ac:dyDescent="0.2">
      <c r="A4" s="213"/>
      <c r="B4" s="428" t="s">
        <v>107</v>
      </c>
      <c r="C4" s="428"/>
      <c r="D4" s="428"/>
      <c r="E4" s="428" t="s">
        <v>89</v>
      </c>
      <c r="F4" s="428"/>
      <c r="G4" s="428"/>
    </row>
    <row r="5" spans="1:22" ht="86.25" customHeight="1" thickBot="1" x14ac:dyDescent="0.25">
      <c r="A5" s="214" t="s">
        <v>84</v>
      </c>
      <c r="B5" s="215" t="s">
        <v>16</v>
      </c>
      <c r="C5" s="215" t="s">
        <v>91</v>
      </c>
      <c r="D5" s="215" t="s">
        <v>17</v>
      </c>
      <c r="E5" s="215" t="s">
        <v>16</v>
      </c>
      <c r="F5" s="215" t="s">
        <v>91</v>
      </c>
      <c r="G5" s="215" t="s">
        <v>17</v>
      </c>
    </row>
    <row r="6" spans="1:22" ht="45" customHeight="1" thickBot="1" x14ac:dyDescent="0.4">
      <c r="A6" s="217" t="s">
        <v>3</v>
      </c>
      <c r="B6" s="216">
        <v>1</v>
      </c>
      <c r="C6" s="216">
        <v>33</v>
      </c>
      <c r="D6" s="216">
        <v>9900</v>
      </c>
      <c r="E6" s="216">
        <v>1</v>
      </c>
      <c r="F6" s="216">
        <v>33</v>
      </c>
      <c r="G6" s="216">
        <v>9900</v>
      </c>
    </row>
    <row r="7" spans="1:22" s="46" customFormat="1" ht="45" customHeight="1" thickBot="1" x14ac:dyDescent="0.25">
      <c r="A7" s="218" t="s">
        <v>0</v>
      </c>
      <c r="B7" s="219">
        <f t="shared" ref="B7:G7" si="0">SUM(B6:B6)</f>
        <v>1</v>
      </c>
      <c r="C7" s="220">
        <f t="shared" si="0"/>
        <v>33</v>
      </c>
      <c r="D7" s="219">
        <f t="shared" si="0"/>
        <v>9900</v>
      </c>
      <c r="E7" s="219">
        <f t="shared" si="0"/>
        <v>1</v>
      </c>
      <c r="F7" s="219">
        <f t="shared" si="0"/>
        <v>33</v>
      </c>
      <c r="G7" s="219">
        <f t="shared" si="0"/>
        <v>9900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5.75" thickTop="1" x14ac:dyDescent="0.2">
      <c r="A8" s="26"/>
      <c r="B8" s="26"/>
      <c r="C8" s="26"/>
      <c r="D8" s="26"/>
      <c r="E8" s="26"/>
      <c r="F8" s="26"/>
      <c r="G8" s="2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13" spans="1:22" ht="12.75" customHeight="1" x14ac:dyDescent="0.2"/>
  </sheetData>
  <mergeCells count="4">
    <mergeCell ref="A3:G3"/>
    <mergeCell ref="C2:F2"/>
    <mergeCell ref="E4:G4"/>
    <mergeCell ref="B4:D4"/>
  </mergeCells>
  <pageMargins left="0.2" right="1.89" top="1.69" bottom="0.2" header="0.3" footer="0.2"/>
  <pageSetup paperSize="9" scale="54" orientation="landscape" r:id="rId1"/>
  <headerFooter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rightToLeft="1" topLeftCell="F1" zoomScale="65" zoomScaleNormal="65" workbookViewId="0">
      <selection activeCell="S4" sqref="S4"/>
    </sheetView>
  </sheetViews>
  <sheetFormatPr defaultRowHeight="12.75" x14ac:dyDescent="0.2"/>
  <cols>
    <col min="1" max="1" width="22.42578125" customWidth="1"/>
    <col min="2" max="2" width="11.140625" customWidth="1"/>
    <col min="3" max="3" width="20.85546875" customWidth="1"/>
    <col min="4" max="4" width="18.5703125" customWidth="1"/>
    <col min="5" max="5" width="26.28515625" customWidth="1"/>
    <col min="7" max="7" width="20" customWidth="1"/>
    <col min="8" max="8" width="20.7109375" customWidth="1"/>
    <col min="9" max="9" width="20.42578125" customWidth="1"/>
    <col min="10" max="10" width="11.85546875" customWidth="1"/>
    <col min="11" max="11" width="19.140625" customWidth="1"/>
    <col min="12" max="12" width="22" customWidth="1"/>
    <col min="13" max="13" width="22.7109375" customWidth="1"/>
    <col min="14" max="14" width="11.7109375" customWidth="1"/>
    <col min="15" max="15" width="16" customWidth="1"/>
    <col min="16" max="16" width="19.85546875" customWidth="1"/>
    <col min="17" max="17" width="26.42578125" customWidth="1"/>
    <col min="18" max="18" width="13.42578125" customWidth="1"/>
  </cols>
  <sheetData>
    <row r="1" spans="1:18" ht="69" customHeight="1" x14ac:dyDescent="0.2">
      <c r="A1" s="431" t="s">
        <v>99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</row>
    <row r="2" spans="1:18" ht="60.75" customHeight="1" x14ac:dyDescent="0.2">
      <c r="A2" s="432" t="s">
        <v>158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18" ht="54" customHeight="1" thickBot="1" x14ac:dyDescent="0.25">
      <c r="A3" s="221"/>
      <c r="B3" s="433" t="s">
        <v>108</v>
      </c>
      <c r="C3" s="433"/>
      <c r="D3" s="433"/>
      <c r="E3" s="433"/>
      <c r="F3" s="433" t="s">
        <v>110</v>
      </c>
      <c r="G3" s="433"/>
      <c r="H3" s="433"/>
      <c r="I3" s="433"/>
      <c r="J3" s="433" t="s">
        <v>111</v>
      </c>
      <c r="K3" s="433"/>
      <c r="L3" s="433"/>
      <c r="M3" s="433"/>
      <c r="N3" s="433" t="s">
        <v>125</v>
      </c>
      <c r="O3" s="433"/>
      <c r="P3" s="433"/>
      <c r="Q3" s="433"/>
      <c r="R3" s="433"/>
    </row>
    <row r="4" spans="1:18" ht="100.5" customHeight="1" thickBot="1" x14ac:dyDescent="0.25">
      <c r="A4" s="222" t="s">
        <v>84</v>
      </c>
      <c r="B4" s="223" t="s">
        <v>16</v>
      </c>
      <c r="C4" s="223" t="s">
        <v>90</v>
      </c>
      <c r="D4" s="223" t="s">
        <v>91</v>
      </c>
      <c r="E4" s="224" t="s">
        <v>17</v>
      </c>
      <c r="F4" s="223" t="s">
        <v>16</v>
      </c>
      <c r="G4" s="223" t="s">
        <v>90</v>
      </c>
      <c r="H4" s="223" t="s">
        <v>91</v>
      </c>
      <c r="I4" s="224" t="s">
        <v>17</v>
      </c>
      <c r="J4" s="223" t="s">
        <v>16</v>
      </c>
      <c r="K4" s="223" t="s">
        <v>90</v>
      </c>
      <c r="L4" s="223" t="s">
        <v>91</v>
      </c>
      <c r="M4" s="224" t="s">
        <v>17</v>
      </c>
      <c r="N4" s="223" t="s">
        <v>16</v>
      </c>
      <c r="O4" s="223" t="s">
        <v>90</v>
      </c>
      <c r="P4" s="223" t="s">
        <v>91</v>
      </c>
      <c r="Q4" s="430" t="s">
        <v>17</v>
      </c>
      <c r="R4" s="430"/>
    </row>
    <row r="5" spans="1:18" ht="45" customHeight="1" x14ac:dyDescent="0.2">
      <c r="A5" s="225" t="s">
        <v>1</v>
      </c>
      <c r="B5" s="226">
        <v>2</v>
      </c>
      <c r="C5" s="227">
        <v>871</v>
      </c>
      <c r="D5" s="226">
        <v>1120</v>
      </c>
      <c r="E5" s="226">
        <v>426250</v>
      </c>
      <c r="F5" s="226">
        <v>0</v>
      </c>
      <c r="G5" s="226">
        <v>0</v>
      </c>
      <c r="H5" s="226">
        <v>0</v>
      </c>
      <c r="I5" s="226">
        <v>0</v>
      </c>
      <c r="J5" s="226">
        <v>16</v>
      </c>
      <c r="K5" s="227">
        <v>5265</v>
      </c>
      <c r="L5" s="226">
        <v>8750</v>
      </c>
      <c r="M5" s="226">
        <v>2722400</v>
      </c>
      <c r="N5" s="226">
        <f>J5+F5+B5</f>
        <v>18</v>
      </c>
      <c r="O5" s="227">
        <f>K5+G5+C5</f>
        <v>6136</v>
      </c>
      <c r="P5" s="226">
        <f>L5+H5+D5</f>
        <v>9870</v>
      </c>
      <c r="Q5" s="226">
        <f>M5+I5+E5</f>
        <v>3148650</v>
      </c>
      <c r="R5" s="226"/>
    </row>
    <row r="6" spans="1:18" ht="45" customHeight="1" x14ac:dyDescent="0.2">
      <c r="A6" s="228" t="s">
        <v>37</v>
      </c>
      <c r="B6" s="229">
        <v>0</v>
      </c>
      <c r="C6" s="230">
        <v>0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30">
        <v>0</v>
      </c>
      <c r="L6" s="229">
        <v>0</v>
      </c>
      <c r="M6" s="229">
        <v>0</v>
      </c>
      <c r="N6" s="229">
        <f t="shared" ref="N6:N20" si="0">J6+F6+B6</f>
        <v>0</v>
      </c>
      <c r="O6" s="230">
        <f t="shared" ref="O6:Q20" si="1">K6+G6+C6</f>
        <v>0</v>
      </c>
      <c r="P6" s="229">
        <f t="shared" si="1"/>
        <v>0</v>
      </c>
      <c r="Q6" s="229">
        <f t="shared" si="1"/>
        <v>0</v>
      </c>
      <c r="R6" s="229"/>
    </row>
    <row r="7" spans="1:18" ht="45" customHeight="1" x14ac:dyDescent="0.2">
      <c r="A7" s="225" t="s">
        <v>3</v>
      </c>
      <c r="B7" s="226">
        <v>1</v>
      </c>
      <c r="C7" s="227">
        <v>600</v>
      </c>
      <c r="D7" s="226">
        <v>112</v>
      </c>
      <c r="E7" s="226">
        <v>50000</v>
      </c>
      <c r="F7" s="226">
        <v>0</v>
      </c>
      <c r="G7" s="226">
        <v>0</v>
      </c>
      <c r="H7" s="226">
        <v>0</v>
      </c>
      <c r="I7" s="226">
        <v>0</v>
      </c>
      <c r="J7" s="226">
        <v>2</v>
      </c>
      <c r="K7" s="227">
        <v>586</v>
      </c>
      <c r="L7" s="226">
        <v>589</v>
      </c>
      <c r="M7" s="226">
        <v>176700</v>
      </c>
      <c r="N7" s="226">
        <f t="shared" si="0"/>
        <v>3</v>
      </c>
      <c r="O7" s="227">
        <f t="shared" si="1"/>
        <v>1186</v>
      </c>
      <c r="P7" s="226">
        <f t="shared" si="1"/>
        <v>701</v>
      </c>
      <c r="Q7" s="226">
        <f t="shared" si="1"/>
        <v>226700</v>
      </c>
      <c r="R7" s="226"/>
    </row>
    <row r="8" spans="1:18" ht="45" customHeight="1" x14ac:dyDescent="0.2">
      <c r="A8" s="228" t="s">
        <v>5</v>
      </c>
      <c r="B8" s="229">
        <v>3</v>
      </c>
      <c r="C8" s="230">
        <v>1784</v>
      </c>
      <c r="D8" s="229">
        <v>6450</v>
      </c>
      <c r="E8" s="229">
        <v>2523000</v>
      </c>
      <c r="F8" s="229">
        <v>0</v>
      </c>
      <c r="G8" s="229">
        <v>0</v>
      </c>
      <c r="H8" s="229">
        <v>0</v>
      </c>
      <c r="I8" s="229">
        <v>0</v>
      </c>
      <c r="J8" s="229">
        <v>2</v>
      </c>
      <c r="K8" s="230">
        <v>2574</v>
      </c>
      <c r="L8" s="229">
        <v>4971</v>
      </c>
      <c r="M8" s="229">
        <v>1573600</v>
      </c>
      <c r="N8" s="229">
        <f t="shared" si="0"/>
        <v>5</v>
      </c>
      <c r="O8" s="230">
        <f t="shared" si="1"/>
        <v>4358</v>
      </c>
      <c r="P8" s="229">
        <f t="shared" si="1"/>
        <v>11421</v>
      </c>
      <c r="Q8" s="229">
        <f t="shared" si="1"/>
        <v>4096600</v>
      </c>
      <c r="R8" s="229"/>
    </row>
    <row r="9" spans="1:18" ht="45" customHeight="1" x14ac:dyDescent="0.2">
      <c r="A9" s="225" t="s">
        <v>4</v>
      </c>
      <c r="B9" s="226">
        <v>3</v>
      </c>
      <c r="C9" s="227">
        <v>2831</v>
      </c>
      <c r="D9" s="226">
        <v>617</v>
      </c>
      <c r="E9" s="226">
        <v>219000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  <c r="K9" s="227">
        <v>0</v>
      </c>
      <c r="L9" s="226">
        <v>0</v>
      </c>
      <c r="M9" s="226">
        <v>0</v>
      </c>
      <c r="N9" s="226">
        <f t="shared" si="0"/>
        <v>3</v>
      </c>
      <c r="O9" s="227">
        <f t="shared" si="1"/>
        <v>2831</v>
      </c>
      <c r="P9" s="226">
        <f t="shared" si="1"/>
        <v>617</v>
      </c>
      <c r="Q9" s="226">
        <f t="shared" si="1"/>
        <v>219000</v>
      </c>
      <c r="R9" s="226"/>
    </row>
    <row r="10" spans="1:18" ht="45" customHeight="1" x14ac:dyDescent="0.2">
      <c r="A10" s="228" t="s">
        <v>6</v>
      </c>
      <c r="B10" s="229">
        <v>5</v>
      </c>
      <c r="C10" s="229">
        <v>3794</v>
      </c>
      <c r="D10" s="229">
        <v>5830</v>
      </c>
      <c r="E10" s="229">
        <v>1684380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9">
        <f t="shared" si="0"/>
        <v>5</v>
      </c>
      <c r="O10" s="229">
        <f t="shared" si="1"/>
        <v>3794</v>
      </c>
      <c r="P10" s="229">
        <f t="shared" si="1"/>
        <v>5830</v>
      </c>
      <c r="Q10" s="229">
        <f t="shared" si="1"/>
        <v>1684380</v>
      </c>
      <c r="R10" s="229"/>
    </row>
    <row r="11" spans="1:18" ht="45" customHeight="1" x14ac:dyDescent="0.2">
      <c r="A11" s="225" t="s">
        <v>7</v>
      </c>
      <c r="B11" s="226">
        <v>0</v>
      </c>
      <c r="C11" s="226">
        <v>0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f t="shared" si="0"/>
        <v>0</v>
      </c>
      <c r="O11" s="226">
        <f t="shared" si="1"/>
        <v>0</v>
      </c>
      <c r="P11" s="226">
        <f t="shared" si="1"/>
        <v>0</v>
      </c>
      <c r="Q11" s="226">
        <f t="shared" si="1"/>
        <v>0</v>
      </c>
      <c r="R11" s="226"/>
    </row>
    <row r="12" spans="1:18" ht="45" customHeight="1" x14ac:dyDescent="0.2">
      <c r="A12" s="228" t="s">
        <v>12</v>
      </c>
      <c r="B12" s="229">
        <v>1</v>
      </c>
      <c r="C12" s="229">
        <v>301</v>
      </c>
      <c r="D12" s="229">
        <v>38</v>
      </c>
      <c r="E12" s="229">
        <v>15000</v>
      </c>
      <c r="F12" s="229">
        <v>1</v>
      </c>
      <c r="G12" s="229">
        <v>200</v>
      </c>
      <c r="H12" s="229">
        <v>309</v>
      </c>
      <c r="I12" s="229">
        <v>108150</v>
      </c>
      <c r="J12" s="229">
        <v>0</v>
      </c>
      <c r="K12" s="229">
        <v>0</v>
      </c>
      <c r="L12" s="229">
        <v>0</v>
      </c>
      <c r="M12" s="229">
        <v>0</v>
      </c>
      <c r="N12" s="229">
        <f t="shared" si="0"/>
        <v>2</v>
      </c>
      <c r="O12" s="229">
        <f t="shared" si="1"/>
        <v>501</v>
      </c>
      <c r="P12" s="229">
        <f t="shared" si="1"/>
        <v>347</v>
      </c>
      <c r="Q12" s="229">
        <f t="shared" si="1"/>
        <v>123150</v>
      </c>
      <c r="R12" s="229"/>
    </row>
    <row r="13" spans="1:18" ht="45" customHeight="1" x14ac:dyDescent="0.2">
      <c r="A13" s="225" t="s">
        <v>2</v>
      </c>
      <c r="B13" s="226">
        <v>2</v>
      </c>
      <c r="C13" s="227">
        <v>975</v>
      </c>
      <c r="D13" s="226">
        <v>1863</v>
      </c>
      <c r="E13" s="226">
        <v>595800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  <c r="L13" s="227">
        <v>0</v>
      </c>
      <c r="M13" s="226">
        <v>0</v>
      </c>
      <c r="N13" s="226">
        <f t="shared" si="0"/>
        <v>2</v>
      </c>
      <c r="O13" s="226">
        <f t="shared" si="1"/>
        <v>975</v>
      </c>
      <c r="P13" s="227">
        <f t="shared" si="1"/>
        <v>1863</v>
      </c>
      <c r="Q13" s="226">
        <f t="shared" si="1"/>
        <v>595800</v>
      </c>
      <c r="R13" s="226"/>
    </row>
    <row r="14" spans="1:18" ht="45" customHeight="1" x14ac:dyDescent="0.2">
      <c r="A14" s="228" t="s">
        <v>8</v>
      </c>
      <c r="B14" s="229">
        <v>0</v>
      </c>
      <c r="C14" s="230">
        <v>0</v>
      </c>
      <c r="D14" s="229">
        <v>0</v>
      </c>
      <c r="E14" s="229">
        <v>0</v>
      </c>
      <c r="F14" s="229">
        <v>0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  <c r="L14" s="230">
        <v>0</v>
      </c>
      <c r="M14" s="229">
        <v>0</v>
      </c>
      <c r="N14" s="229">
        <f t="shared" si="0"/>
        <v>0</v>
      </c>
      <c r="O14" s="229">
        <f t="shared" si="1"/>
        <v>0</v>
      </c>
      <c r="P14" s="230">
        <f t="shared" si="1"/>
        <v>0</v>
      </c>
      <c r="Q14" s="229">
        <f t="shared" si="1"/>
        <v>0</v>
      </c>
      <c r="R14" s="229"/>
    </row>
    <row r="15" spans="1:18" ht="45" customHeight="1" x14ac:dyDescent="0.2">
      <c r="A15" s="225" t="s">
        <v>9</v>
      </c>
      <c r="B15" s="226">
        <v>0</v>
      </c>
      <c r="C15" s="227">
        <v>0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7">
        <v>0</v>
      </c>
      <c r="M15" s="226">
        <v>0</v>
      </c>
      <c r="N15" s="226">
        <f t="shared" si="0"/>
        <v>0</v>
      </c>
      <c r="O15" s="226">
        <f t="shared" si="1"/>
        <v>0</v>
      </c>
      <c r="P15" s="227">
        <f t="shared" si="1"/>
        <v>0</v>
      </c>
      <c r="Q15" s="226">
        <f t="shared" si="1"/>
        <v>0</v>
      </c>
      <c r="R15" s="226"/>
    </row>
    <row r="16" spans="1:18" ht="45" customHeight="1" x14ac:dyDescent="0.2">
      <c r="A16" s="228" t="s">
        <v>10</v>
      </c>
      <c r="B16" s="229">
        <v>0</v>
      </c>
      <c r="C16" s="229">
        <v>0</v>
      </c>
      <c r="D16" s="229">
        <v>0</v>
      </c>
      <c r="E16" s="229">
        <v>0</v>
      </c>
      <c r="F16" s="229">
        <v>0</v>
      </c>
      <c r="G16" s="229">
        <v>0</v>
      </c>
      <c r="H16" s="229">
        <v>0</v>
      </c>
      <c r="I16" s="229">
        <v>0</v>
      </c>
      <c r="J16" s="228">
        <v>0</v>
      </c>
      <c r="K16" s="229">
        <v>0</v>
      </c>
      <c r="L16" s="229">
        <v>0</v>
      </c>
      <c r="M16" s="229">
        <v>0</v>
      </c>
      <c r="N16" s="228">
        <f t="shared" si="0"/>
        <v>0</v>
      </c>
      <c r="O16" s="229">
        <f t="shared" si="1"/>
        <v>0</v>
      </c>
      <c r="P16" s="229">
        <f t="shared" si="1"/>
        <v>0</v>
      </c>
      <c r="Q16" s="229">
        <f t="shared" si="1"/>
        <v>0</v>
      </c>
      <c r="R16" s="228"/>
    </row>
    <row r="17" spans="1:18" ht="45" customHeight="1" x14ac:dyDescent="0.2">
      <c r="A17" s="225" t="s">
        <v>11</v>
      </c>
      <c r="B17" s="226">
        <v>4</v>
      </c>
      <c r="C17" s="227">
        <v>1406</v>
      </c>
      <c r="D17" s="226">
        <v>8030</v>
      </c>
      <c r="E17" s="226">
        <v>2497500</v>
      </c>
      <c r="F17" s="226">
        <v>0</v>
      </c>
      <c r="G17" s="226">
        <v>0</v>
      </c>
      <c r="H17" s="226">
        <v>0</v>
      </c>
      <c r="I17" s="226">
        <v>0</v>
      </c>
      <c r="J17" s="225">
        <v>0</v>
      </c>
      <c r="K17" s="226">
        <v>0</v>
      </c>
      <c r="L17" s="226">
        <v>0</v>
      </c>
      <c r="M17" s="227">
        <v>0</v>
      </c>
      <c r="N17" s="225">
        <f t="shared" si="0"/>
        <v>4</v>
      </c>
      <c r="O17" s="226">
        <f t="shared" si="1"/>
        <v>1406</v>
      </c>
      <c r="P17" s="226">
        <f t="shared" si="1"/>
        <v>8030</v>
      </c>
      <c r="Q17" s="227">
        <f t="shared" si="1"/>
        <v>2497500</v>
      </c>
      <c r="R17" s="225"/>
    </row>
    <row r="18" spans="1:18" ht="45" customHeight="1" x14ac:dyDescent="0.2">
      <c r="A18" s="228" t="s">
        <v>13</v>
      </c>
      <c r="B18" s="229">
        <v>0</v>
      </c>
      <c r="C18" s="229">
        <v>0</v>
      </c>
      <c r="D18" s="229">
        <v>0</v>
      </c>
      <c r="E18" s="229">
        <v>0</v>
      </c>
      <c r="F18" s="229">
        <v>0</v>
      </c>
      <c r="G18" s="229">
        <v>0</v>
      </c>
      <c r="H18" s="229">
        <v>0</v>
      </c>
      <c r="I18" s="229">
        <v>0</v>
      </c>
      <c r="J18" s="228">
        <v>0</v>
      </c>
      <c r="K18" s="229">
        <v>0</v>
      </c>
      <c r="L18" s="229">
        <v>0</v>
      </c>
      <c r="M18" s="229">
        <v>0</v>
      </c>
      <c r="N18" s="228">
        <f t="shared" si="0"/>
        <v>0</v>
      </c>
      <c r="O18" s="229">
        <f t="shared" si="1"/>
        <v>0</v>
      </c>
      <c r="P18" s="229">
        <f t="shared" si="1"/>
        <v>0</v>
      </c>
      <c r="Q18" s="229">
        <f t="shared" si="1"/>
        <v>0</v>
      </c>
      <c r="R18" s="228"/>
    </row>
    <row r="19" spans="1:18" ht="45" customHeight="1" x14ac:dyDescent="0.2">
      <c r="A19" s="225" t="s">
        <v>14</v>
      </c>
      <c r="B19" s="226">
        <v>9</v>
      </c>
      <c r="C19" s="227">
        <v>13857</v>
      </c>
      <c r="D19" s="226">
        <v>14375</v>
      </c>
      <c r="E19" s="226">
        <v>5354400</v>
      </c>
      <c r="F19" s="226">
        <v>0</v>
      </c>
      <c r="G19" s="226">
        <v>0</v>
      </c>
      <c r="H19" s="226">
        <v>0</v>
      </c>
      <c r="I19" s="226">
        <v>0</v>
      </c>
      <c r="J19" s="225">
        <v>1</v>
      </c>
      <c r="K19" s="226">
        <v>200</v>
      </c>
      <c r="L19" s="226">
        <v>370</v>
      </c>
      <c r="M19" s="227">
        <v>148000</v>
      </c>
      <c r="N19" s="225">
        <f t="shared" si="0"/>
        <v>10</v>
      </c>
      <c r="O19" s="226">
        <f t="shared" si="1"/>
        <v>14057</v>
      </c>
      <c r="P19" s="226">
        <f t="shared" si="1"/>
        <v>14745</v>
      </c>
      <c r="Q19" s="227">
        <f t="shared" si="1"/>
        <v>5502400</v>
      </c>
      <c r="R19" s="225"/>
    </row>
    <row r="20" spans="1:18" ht="45" customHeight="1" thickBot="1" x14ac:dyDescent="0.25">
      <c r="A20" s="231" t="s">
        <v>126</v>
      </c>
      <c r="B20" s="232">
        <f>SUM(B5:B19)</f>
        <v>30</v>
      </c>
      <c r="C20" s="233">
        <f>SUM(C5:C19)</f>
        <v>26419</v>
      </c>
      <c r="D20" s="232">
        <f>SUM(D5:D19)</f>
        <v>38435</v>
      </c>
      <c r="E20" s="232">
        <f>SUM(E5:E19)</f>
        <v>13365330</v>
      </c>
      <c r="F20" s="232">
        <f t="shared" ref="F20:I20" si="2">SUM(F5:F19)</f>
        <v>1</v>
      </c>
      <c r="G20" s="233">
        <f t="shared" si="2"/>
        <v>200</v>
      </c>
      <c r="H20" s="232">
        <f t="shared" si="2"/>
        <v>309</v>
      </c>
      <c r="I20" s="232">
        <f t="shared" si="2"/>
        <v>108150</v>
      </c>
      <c r="J20" s="233">
        <v>21</v>
      </c>
      <c r="K20" s="232">
        <f>SUM(K5:K19)</f>
        <v>8625</v>
      </c>
      <c r="L20" s="232">
        <f>SUM(L5:L19)</f>
        <v>14680</v>
      </c>
      <c r="M20" s="233">
        <f>SUM(M5:M19)</f>
        <v>4620700</v>
      </c>
      <c r="N20" s="233">
        <f t="shared" si="0"/>
        <v>52</v>
      </c>
      <c r="O20" s="232">
        <f t="shared" si="1"/>
        <v>35244</v>
      </c>
      <c r="P20" s="232">
        <f t="shared" si="1"/>
        <v>53424</v>
      </c>
      <c r="Q20" s="233">
        <f>SUM(Q5:Q19)</f>
        <v>18094180</v>
      </c>
      <c r="R20" s="233"/>
    </row>
    <row r="21" spans="1:18" ht="13.5" thickTop="1" x14ac:dyDescent="0.2"/>
    <row r="36" spans="9:11" ht="12.75" customHeight="1" x14ac:dyDescent="0.2"/>
    <row r="44" spans="9:11" ht="12.75" customHeight="1" x14ac:dyDescent="0.2">
      <c r="I44" s="429"/>
      <c r="J44" s="429"/>
      <c r="K44" s="429"/>
    </row>
    <row r="45" spans="9:11" ht="12.75" customHeight="1" x14ac:dyDescent="0.2">
      <c r="I45" s="429"/>
      <c r="J45" s="429"/>
      <c r="K45" s="429"/>
    </row>
  </sheetData>
  <mergeCells count="8">
    <mergeCell ref="I44:K45"/>
    <mergeCell ref="Q4:R4"/>
    <mergeCell ref="A1:R1"/>
    <mergeCell ref="A2:R2"/>
    <mergeCell ref="B3:E3"/>
    <mergeCell ref="F3:I3"/>
    <mergeCell ref="J3:M3"/>
    <mergeCell ref="N3:R3"/>
  </mergeCells>
  <pageMargins left="0.42" right="0.94" top="1.58" bottom="0.75" header="0.3" footer="0.3"/>
  <pageSetup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rightToLeft="1" zoomScaleNormal="100" workbookViewId="0">
      <selection activeCell="C1" sqref="C1:F1"/>
    </sheetView>
  </sheetViews>
  <sheetFormatPr defaultRowHeight="12.75" x14ac:dyDescent="0.2"/>
  <cols>
    <col min="1" max="1" width="26.5703125" customWidth="1"/>
    <col min="2" max="2" width="21.28515625" customWidth="1"/>
    <col min="3" max="3" width="23.42578125" customWidth="1"/>
    <col min="4" max="4" width="30.140625" customWidth="1"/>
    <col min="5" max="5" width="19.28515625" customWidth="1"/>
    <col min="6" max="6" width="25.28515625" customWidth="1"/>
    <col min="7" max="7" width="27" customWidth="1"/>
    <col min="8" max="8" width="22.5703125" customWidth="1"/>
    <col min="9" max="9" width="23.7109375" customWidth="1"/>
    <col min="10" max="10" width="49.5703125" customWidth="1"/>
  </cols>
  <sheetData>
    <row r="1" spans="1:49" ht="41.25" customHeight="1" x14ac:dyDescent="0.2">
      <c r="A1" s="46"/>
      <c r="B1" s="46"/>
      <c r="C1" s="434" t="s">
        <v>160</v>
      </c>
      <c r="D1" s="434"/>
      <c r="E1" s="434"/>
      <c r="F1" s="434"/>
      <c r="G1" s="46"/>
      <c r="H1" s="46"/>
      <c r="I1" s="46"/>
      <c r="J1" s="46"/>
    </row>
    <row r="2" spans="1:49" ht="51.75" customHeight="1" x14ac:dyDescent="0.2">
      <c r="A2" s="436" t="s">
        <v>157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49" s="46" customFormat="1" ht="36" customHeight="1" thickBot="1" x14ac:dyDescent="0.45">
      <c r="A3" s="348"/>
      <c r="B3" s="348"/>
      <c r="C3" s="348"/>
      <c r="D3" s="348"/>
      <c r="E3" s="348"/>
      <c r="F3" s="348"/>
      <c r="G3" s="348"/>
      <c r="H3" s="348"/>
      <c r="I3" s="348"/>
      <c r="J3" s="349" t="s">
        <v>136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 ht="1.5" customHeight="1" thickBot="1" x14ac:dyDescent="0.4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49" ht="45" customHeight="1" thickBot="1" x14ac:dyDescent="0.25">
      <c r="A5" s="243"/>
      <c r="B5" s="435" t="s">
        <v>108</v>
      </c>
      <c r="C5" s="435"/>
      <c r="D5" s="244"/>
      <c r="E5" s="437" t="s">
        <v>111</v>
      </c>
      <c r="F5" s="437"/>
      <c r="G5" s="437"/>
      <c r="H5" s="437" t="s">
        <v>156</v>
      </c>
      <c r="I5" s="437"/>
      <c r="J5" s="437"/>
    </row>
    <row r="6" spans="1:49" ht="93.75" customHeight="1" thickBot="1" x14ac:dyDescent="0.25">
      <c r="A6" s="235" t="s">
        <v>84</v>
      </c>
      <c r="B6" s="223" t="s">
        <v>16</v>
      </c>
      <c r="C6" s="223" t="s">
        <v>91</v>
      </c>
      <c r="D6" s="224" t="s">
        <v>17</v>
      </c>
      <c r="E6" s="223" t="s">
        <v>16</v>
      </c>
      <c r="F6" s="223" t="s">
        <v>91</v>
      </c>
      <c r="G6" s="224" t="s">
        <v>17</v>
      </c>
      <c r="H6" s="236" t="s">
        <v>16</v>
      </c>
      <c r="I6" s="236" t="s">
        <v>91</v>
      </c>
      <c r="J6" s="224" t="s">
        <v>17</v>
      </c>
    </row>
    <row r="7" spans="1:49" ht="39.950000000000003" customHeight="1" x14ac:dyDescent="0.2">
      <c r="A7" s="237" t="s">
        <v>1</v>
      </c>
      <c r="B7" s="238">
        <v>1</v>
      </c>
      <c r="C7" s="238">
        <v>310</v>
      </c>
      <c r="D7" s="238">
        <v>93000</v>
      </c>
      <c r="E7" s="238">
        <v>4</v>
      </c>
      <c r="F7" s="238">
        <v>1850</v>
      </c>
      <c r="G7" s="238">
        <v>490000</v>
      </c>
      <c r="H7" s="238">
        <f t="shared" ref="H7:H21" si="0">E7+B7</f>
        <v>5</v>
      </c>
      <c r="I7" s="238">
        <f t="shared" ref="I7:I21" si="1">F7+C7</f>
        <v>2160</v>
      </c>
      <c r="J7" s="238">
        <f t="shared" ref="J7:J21" si="2">G7+D7</f>
        <v>583000</v>
      </c>
    </row>
    <row r="8" spans="1:49" ht="39.950000000000003" customHeight="1" x14ac:dyDescent="0.2">
      <c r="A8" s="239" t="s">
        <v>37</v>
      </c>
      <c r="B8" s="240">
        <v>0</v>
      </c>
      <c r="C8" s="240">
        <v>0</v>
      </c>
      <c r="D8" s="240">
        <v>0</v>
      </c>
      <c r="E8" s="240">
        <v>0</v>
      </c>
      <c r="F8" s="240">
        <v>0</v>
      </c>
      <c r="G8" s="240">
        <v>0</v>
      </c>
      <c r="H8" s="240">
        <f t="shared" si="0"/>
        <v>0</v>
      </c>
      <c r="I8" s="240">
        <f t="shared" si="1"/>
        <v>0</v>
      </c>
      <c r="J8" s="240">
        <f t="shared" si="2"/>
        <v>0</v>
      </c>
    </row>
    <row r="9" spans="1:49" ht="39.950000000000003" customHeight="1" x14ac:dyDescent="0.2">
      <c r="A9" s="237" t="s">
        <v>3</v>
      </c>
      <c r="B9" s="238">
        <v>0</v>
      </c>
      <c r="C9" s="238">
        <v>0</v>
      </c>
      <c r="D9" s="238">
        <v>0</v>
      </c>
      <c r="E9" s="238">
        <v>0</v>
      </c>
      <c r="F9" s="238">
        <v>0</v>
      </c>
      <c r="G9" s="238">
        <v>0</v>
      </c>
      <c r="H9" s="238">
        <f t="shared" si="0"/>
        <v>0</v>
      </c>
      <c r="I9" s="238">
        <f t="shared" si="1"/>
        <v>0</v>
      </c>
      <c r="J9" s="238">
        <f t="shared" si="2"/>
        <v>0</v>
      </c>
    </row>
    <row r="10" spans="1:49" ht="39.950000000000003" customHeight="1" x14ac:dyDescent="0.2">
      <c r="A10" s="239" t="s">
        <v>5</v>
      </c>
      <c r="B10" s="240">
        <v>1</v>
      </c>
      <c r="C10" s="240">
        <v>31</v>
      </c>
      <c r="D10" s="240">
        <v>9750</v>
      </c>
      <c r="E10" s="240">
        <v>0</v>
      </c>
      <c r="F10" s="240">
        <v>0</v>
      </c>
      <c r="G10" s="240">
        <v>0</v>
      </c>
      <c r="H10" s="240">
        <f t="shared" si="0"/>
        <v>1</v>
      </c>
      <c r="I10" s="240">
        <f t="shared" si="1"/>
        <v>31</v>
      </c>
      <c r="J10" s="240">
        <f t="shared" si="2"/>
        <v>9750</v>
      </c>
    </row>
    <row r="11" spans="1:49" ht="39.950000000000003" customHeight="1" x14ac:dyDescent="0.2">
      <c r="A11" s="237" t="s">
        <v>4</v>
      </c>
      <c r="B11" s="238">
        <v>2</v>
      </c>
      <c r="C11" s="238">
        <v>5970</v>
      </c>
      <c r="D11" s="238">
        <v>2392000</v>
      </c>
      <c r="E11" s="238">
        <v>0</v>
      </c>
      <c r="F11" s="238">
        <v>0</v>
      </c>
      <c r="G11" s="238">
        <v>0</v>
      </c>
      <c r="H11" s="238">
        <f t="shared" si="0"/>
        <v>2</v>
      </c>
      <c r="I11" s="238">
        <f t="shared" si="1"/>
        <v>5970</v>
      </c>
      <c r="J11" s="238">
        <f t="shared" si="2"/>
        <v>2392000</v>
      </c>
    </row>
    <row r="12" spans="1:49" ht="39.950000000000003" customHeight="1" x14ac:dyDescent="0.2">
      <c r="A12" s="239" t="s">
        <v>6</v>
      </c>
      <c r="B12" s="240">
        <v>0</v>
      </c>
      <c r="C12" s="240">
        <v>0</v>
      </c>
      <c r="D12" s="240">
        <v>0</v>
      </c>
      <c r="E12" s="240">
        <v>0</v>
      </c>
      <c r="F12" s="240">
        <v>0</v>
      </c>
      <c r="G12" s="240">
        <v>0</v>
      </c>
      <c r="H12" s="240">
        <f t="shared" si="0"/>
        <v>0</v>
      </c>
      <c r="I12" s="240">
        <f t="shared" si="1"/>
        <v>0</v>
      </c>
      <c r="J12" s="240">
        <f t="shared" si="2"/>
        <v>0</v>
      </c>
    </row>
    <row r="13" spans="1:49" ht="39.950000000000003" customHeight="1" x14ac:dyDescent="0.2">
      <c r="A13" s="237" t="s">
        <v>7</v>
      </c>
      <c r="B13" s="238">
        <v>1</v>
      </c>
      <c r="C13" s="238">
        <v>104</v>
      </c>
      <c r="D13" s="238">
        <v>36400</v>
      </c>
      <c r="E13" s="238">
        <v>0</v>
      </c>
      <c r="F13" s="238">
        <v>0</v>
      </c>
      <c r="G13" s="238">
        <v>0</v>
      </c>
      <c r="H13" s="238">
        <f t="shared" si="0"/>
        <v>1</v>
      </c>
      <c r="I13" s="238">
        <f t="shared" si="1"/>
        <v>104</v>
      </c>
      <c r="J13" s="238">
        <f t="shared" si="2"/>
        <v>36400</v>
      </c>
    </row>
    <row r="14" spans="1:49" ht="39.950000000000003" customHeight="1" x14ac:dyDescent="0.2">
      <c r="A14" s="239" t="s">
        <v>12</v>
      </c>
      <c r="B14" s="240">
        <v>0</v>
      </c>
      <c r="C14" s="240">
        <v>0</v>
      </c>
      <c r="D14" s="240">
        <v>0</v>
      </c>
      <c r="E14" s="240">
        <v>0</v>
      </c>
      <c r="F14" s="240">
        <v>0</v>
      </c>
      <c r="G14" s="240">
        <v>0</v>
      </c>
      <c r="H14" s="240">
        <f t="shared" si="0"/>
        <v>0</v>
      </c>
      <c r="I14" s="240">
        <f t="shared" si="1"/>
        <v>0</v>
      </c>
      <c r="J14" s="240">
        <f t="shared" si="2"/>
        <v>0</v>
      </c>
    </row>
    <row r="15" spans="1:49" ht="39.950000000000003" customHeight="1" x14ac:dyDescent="0.2">
      <c r="A15" s="237" t="s">
        <v>2</v>
      </c>
      <c r="B15" s="238">
        <v>0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f t="shared" si="0"/>
        <v>0</v>
      </c>
      <c r="I15" s="238">
        <f t="shared" si="1"/>
        <v>0</v>
      </c>
      <c r="J15" s="238">
        <f t="shared" si="2"/>
        <v>0</v>
      </c>
    </row>
    <row r="16" spans="1:49" ht="39.950000000000003" customHeight="1" x14ac:dyDescent="0.2">
      <c r="A16" s="239" t="s">
        <v>8</v>
      </c>
      <c r="B16" s="240">
        <v>0</v>
      </c>
      <c r="C16" s="240">
        <v>0</v>
      </c>
      <c r="D16" s="240">
        <v>0</v>
      </c>
      <c r="E16" s="240">
        <v>0</v>
      </c>
      <c r="F16" s="240">
        <v>0</v>
      </c>
      <c r="G16" s="240">
        <v>0</v>
      </c>
      <c r="H16" s="240">
        <f t="shared" si="0"/>
        <v>0</v>
      </c>
      <c r="I16" s="240">
        <f t="shared" si="1"/>
        <v>0</v>
      </c>
      <c r="J16" s="240">
        <f t="shared" si="2"/>
        <v>0</v>
      </c>
    </row>
    <row r="17" spans="1:10" ht="39.950000000000003" customHeight="1" x14ac:dyDescent="0.2">
      <c r="A17" s="237" t="s">
        <v>9</v>
      </c>
      <c r="B17" s="238">
        <v>0</v>
      </c>
      <c r="C17" s="238">
        <v>0</v>
      </c>
      <c r="D17" s="238">
        <v>0</v>
      </c>
      <c r="E17" s="238">
        <v>1</v>
      </c>
      <c r="F17" s="238">
        <v>349</v>
      </c>
      <c r="G17" s="238">
        <v>104700</v>
      </c>
      <c r="H17" s="238">
        <f t="shared" si="0"/>
        <v>1</v>
      </c>
      <c r="I17" s="238">
        <f t="shared" si="1"/>
        <v>349</v>
      </c>
      <c r="J17" s="238">
        <f t="shared" si="2"/>
        <v>104700</v>
      </c>
    </row>
    <row r="18" spans="1:10" ht="39.950000000000003" customHeight="1" x14ac:dyDescent="0.2">
      <c r="A18" s="239" t="s">
        <v>10</v>
      </c>
      <c r="B18" s="240">
        <v>0</v>
      </c>
      <c r="C18" s="240">
        <v>0</v>
      </c>
      <c r="D18" s="240">
        <v>0</v>
      </c>
      <c r="E18" s="240">
        <v>0</v>
      </c>
      <c r="F18" s="240">
        <v>0</v>
      </c>
      <c r="G18" s="240">
        <v>0</v>
      </c>
      <c r="H18" s="240">
        <f t="shared" si="0"/>
        <v>0</v>
      </c>
      <c r="I18" s="240">
        <f t="shared" si="1"/>
        <v>0</v>
      </c>
      <c r="J18" s="240">
        <f t="shared" si="2"/>
        <v>0</v>
      </c>
    </row>
    <row r="19" spans="1:10" ht="39.950000000000003" customHeight="1" x14ac:dyDescent="0.2">
      <c r="A19" s="237" t="s">
        <v>11</v>
      </c>
      <c r="B19" s="238">
        <v>0</v>
      </c>
      <c r="C19" s="238">
        <v>0</v>
      </c>
      <c r="D19" s="238">
        <v>0</v>
      </c>
      <c r="E19" s="238">
        <v>0</v>
      </c>
      <c r="F19" s="238">
        <v>0</v>
      </c>
      <c r="G19" s="238">
        <v>0</v>
      </c>
      <c r="H19" s="238">
        <f t="shared" si="0"/>
        <v>0</v>
      </c>
      <c r="I19" s="238">
        <f t="shared" si="1"/>
        <v>0</v>
      </c>
      <c r="J19" s="238">
        <f t="shared" si="2"/>
        <v>0</v>
      </c>
    </row>
    <row r="20" spans="1:10" ht="39.950000000000003" customHeight="1" x14ac:dyDescent="0.2">
      <c r="A20" s="239" t="s">
        <v>13</v>
      </c>
      <c r="B20" s="240">
        <v>0</v>
      </c>
      <c r="C20" s="240">
        <v>0</v>
      </c>
      <c r="D20" s="240">
        <v>0</v>
      </c>
      <c r="E20" s="240">
        <v>0</v>
      </c>
      <c r="F20" s="240">
        <v>0</v>
      </c>
      <c r="G20" s="240">
        <v>0</v>
      </c>
      <c r="H20" s="240">
        <f t="shared" si="0"/>
        <v>0</v>
      </c>
      <c r="I20" s="240">
        <f t="shared" si="1"/>
        <v>0</v>
      </c>
      <c r="J20" s="240">
        <f t="shared" si="2"/>
        <v>0</v>
      </c>
    </row>
    <row r="21" spans="1:10" ht="39.950000000000003" customHeight="1" x14ac:dyDescent="0.2">
      <c r="A21" s="237" t="s">
        <v>14</v>
      </c>
      <c r="B21" s="238">
        <v>7</v>
      </c>
      <c r="C21" s="238">
        <v>644</v>
      </c>
      <c r="D21" s="238">
        <v>322000</v>
      </c>
      <c r="E21" s="238">
        <v>0</v>
      </c>
      <c r="F21" s="238">
        <v>0</v>
      </c>
      <c r="G21" s="238">
        <v>0</v>
      </c>
      <c r="H21" s="238">
        <f t="shared" si="0"/>
        <v>7</v>
      </c>
      <c r="I21" s="238">
        <f t="shared" si="1"/>
        <v>644</v>
      </c>
      <c r="J21" s="238">
        <f t="shared" si="2"/>
        <v>322000</v>
      </c>
    </row>
    <row r="22" spans="1:10" ht="39.950000000000003" customHeight="1" thickBot="1" x14ac:dyDescent="0.25">
      <c r="A22" s="241" t="s">
        <v>93</v>
      </c>
      <c r="B22" s="242">
        <f>SUM(B7:B21)</f>
        <v>12</v>
      </c>
      <c r="C22" s="242">
        <f>SUM(C7:C21)</f>
        <v>7059</v>
      </c>
      <c r="D22" s="242">
        <f>SUM(D7:D21)</f>
        <v>2853150</v>
      </c>
      <c r="E22" s="242">
        <v>5</v>
      </c>
      <c r="F22" s="242">
        <f>SUM(F7:F21)</f>
        <v>2199</v>
      </c>
      <c r="G22" s="242">
        <f>SUM(G7:G21)</f>
        <v>594700</v>
      </c>
      <c r="H22" s="242">
        <f>SUM(H7:H21)</f>
        <v>17</v>
      </c>
      <c r="I22" s="242">
        <f>SUM(I7:I21)</f>
        <v>9258</v>
      </c>
      <c r="J22" s="242">
        <f>SUM(J7:J21)</f>
        <v>3447850</v>
      </c>
    </row>
    <row r="23" spans="1:10" ht="13.5" thickTop="1" x14ac:dyDescent="0.2"/>
  </sheetData>
  <mergeCells count="5">
    <mergeCell ref="C1:F1"/>
    <mergeCell ref="B5:C5"/>
    <mergeCell ref="A2:J2"/>
    <mergeCell ref="H5:J5"/>
    <mergeCell ref="E5:G5"/>
  </mergeCells>
  <pageMargins left="0.7" right="0.97" top="1.49" bottom="0.75" header="0.3" footer="0.3"/>
  <pageSetup scale="4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rightToLeft="1" topLeftCell="H1" zoomScaleNormal="100" workbookViewId="0">
      <selection activeCell="I4" sqref="I4"/>
    </sheetView>
  </sheetViews>
  <sheetFormatPr defaultRowHeight="12.75" x14ac:dyDescent="0.2"/>
  <cols>
    <col min="1" max="1" width="20" customWidth="1"/>
    <col min="2" max="2" width="10.85546875" customWidth="1"/>
    <col min="3" max="3" width="16.28515625" customWidth="1"/>
    <col min="4" max="4" width="14.140625" customWidth="1"/>
    <col min="5" max="5" width="19.85546875" customWidth="1"/>
    <col min="6" max="6" width="9.28515625" bestFit="1" customWidth="1"/>
    <col min="7" max="7" width="13.28515625" customWidth="1"/>
    <col min="8" max="8" width="12" customWidth="1"/>
    <col min="9" max="9" width="15.140625" customWidth="1"/>
    <col min="10" max="10" width="9.28515625" bestFit="1" customWidth="1"/>
    <col min="11" max="11" width="14" customWidth="1"/>
    <col min="12" max="12" width="15" customWidth="1"/>
    <col min="13" max="13" width="17.42578125" customWidth="1"/>
    <col min="14" max="14" width="8.42578125" customWidth="1"/>
    <col min="15" max="15" width="14.85546875" customWidth="1"/>
    <col min="16" max="16" width="14.28515625" customWidth="1"/>
    <col min="17" max="17" width="19.28515625" customWidth="1"/>
  </cols>
  <sheetData>
    <row r="1" spans="1:17" ht="45.75" customHeight="1" x14ac:dyDescent="0.2">
      <c r="A1" s="202" t="s">
        <v>129</v>
      </c>
      <c r="B1" s="203" t="s">
        <v>133</v>
      </c>
      <c r="C1" s="204" t="s">
        <v>130</v>
      </c>
      <c r="D1" s="204"/>
      <c r="E1" s="204"/>
      <c r="F1" s="204"/>
      <c r="G1" s="438" t="s">
        <v>152</v>
      </c>
      <c r="H1" s="438"/>
      <c r="I1" s="438"/>
      <c r="J1" s="438"/>
      <c r="K1" s="438"/>
      <c r="L1" s="204"/>
      <c r="M1" s="204"/>
      <c r="N1" s="204"/>
      <c r="O1" s="204"/>
      <c r="P1" s="204"/>
      <c r="Q1" s="204"/>
    </row>
    <row r="2" spans="1:17" ht="44.25" customHeight="1" x14ac:dyDescent="0.2">
      <c r="A2" s="439" t="s">
        <v>153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40" t="s">
        <v>76</v>
      </c>
      <c r="Q2" s="440"/>
    </row>
    <row r="3" spans="1:17" ht="34.5" customHeight="1" x14ac:dyDescent="0.2">
      <c r="A3" s="205"/>
      <c r="B3" s="441" t="s">
        <v>94</v>
      </c>
      <c r="C3" s="441"/>
      <c r="D3" s="441"/>
      <c r="E3" s="441"/>
      <c r="F3" s="441" t="s">
        <v>154</v>
      </c>
      <c r="G3" s="441"/>
      <c r="H3" s="441"/>
      <c r="I3" s="441"/>
      <c r="J3" s="441" t="s">
        <v>109</v>
      </c>
      <c r="K3" s="441"/>
      <c r="L3" s="441"/>
      <c r="M3" s="441"/>
      <c r="N3" s="442" t="s">
        <v>155</v>
      </c>
      <c r="O3" s="442"/>
      <c r="P3" s="442"/>
      <c r="Q3" s="442"/>
    </row>
    <row r="4" spans="1:17" ht="70.5" thickBot="1" x14ac:dyDescent="0.25">
      <c r="A4" s="206" t="s">
        <v>84</v>
      </c>
      <c r="B4" s="207" t="s">
        <v>16</v>
      </c>
      <c r="C4" s="247" t="s">
        <v>90</v>
      </c>
      <c r="D4" s="247" t="s">
        <v>91</v>
      </c>
      <c r="E4" s="207" t="s">
        <v>17</v>
      </c>
      <c r="F4" s="207" t="s">
        <v>16</v>
      </c>
      <c r="G4" s="247" t="s">
        <v>90</v>
      </c>
      <c r="H4" s="247" t="s">
        <v>91</v>
      </c>
      <c r="I4" s="207" t="s">
        <v>17</v>
      </c>
      <c r="J4" s="207" t="s">
        <v>16</v>
      </c>
      <c r="K4" s="247" t="s">
        <v>90</v>
      </c>
      <c r="L4" s="247" t="s">
        <v>91</v>
      </c>
      <c r="M4" s="207" t="s">
        <v>17</v>
      </c>
      <c r="N4" s="207" t="s">
        <v>16</v>
      </c>
      <c r="O4" s="247" t="s">
        <v>90</v>
      </c>
      <c r="P4" s="247" t="s">
        <v>91</v>
      </c>
      <c r="Q4" s="207" t="s">
        <v>17</v>
      </c>
    </row>
    <row r="5" spans="1:17" ht="35.1" customHeight="1" x14ac:dyDescent="0.2">
      <c r="A5" s="208" t="s">
        <v>1</v>
      </c>
      <c r="B5" s="248">
        <v>3</v>
      </c>
      <c r="C5" s="248">
        <v>1650</v>
      </c>
      <c r="D5" s="248">
        <v>2264</v>
      </c>
      <c r="E5" s="248">
        <v>762600</v>
      </c>
      <c r="F5" s="248">
        <v>1</v>
      </c>
      <c r="G5" s="248">
        <v>120</v>
      </c>
      <c r="H5" s="248">
        <v>180</v>
      </c>
      <c r="I5" s="248">
        <v>40500</v>
      </c>
      <c r="J5" s="248">
        <v>6</v>
      </c>
      <c r="K5" s="248">
        <v>1550</v>
      </c>
      <c r="L5" s="248">
        <v>3075</v>
      </c>
      <c r="M5" s="248">
        <v>1185150</v>
      </c>
      <c r="N5" s="248">
        <f>J5+F5+B5</f>
        <v>10</v>
      </c>
      <c r="O5" s="248">
        <f>K5+G5+C5</f>
        <v>3320</v>
      </c>
      <c r="P5" s="248">
        <f>L5+H5+D5</f>
        <v>5519</v>
      </c>
      <c r="Q5" s="172">
        <f>M5+I5+E5</f>
        <v>1988250</v>
      </c>
    </row>
    <row r="6" spans="1:17" ht="35.1" customHeight="1" x14ac:dyDescent="0.2">
      <c r="A6" s="209" t="s">
        <v>37</v>
      </c>
      <c r="B6" s="249">
        <v>3</v>
      </c>
      <c r="C6" s="249">
        <v>14718</v>
      </c>
      <c r="D6" s="249">
        <v>2850</v>
      </c>
      <c r="E6" s="249">
        <v>705000</v>
      </c>
      <c r="F6" s="249">
        <v>0</v>
      </c>
      <c r="G6" s="249">
        <v>0</v>
      </c>
      <c r="H6" s="249">
        <v>0</v>
      </c>
      <c r="I6" s="249">
        <v>0</v>
      </c>
      <c r="J6" s="249">
        <v>0</v>
      </c>
      <c r="K6" s="250">
        <v>0</v>
      </c>
      <c r="L6" s="249">
        <v>0</v>
      </c>
      <c r="M6" s="249">
        <v>0</v>
      </c>
      <c r="N6" s="249">
        <f t="shared" ref="N6:Q20" si="0">J6+F6+B6</f>
        <v>3</v>
      </c>
      <c r="O6" s="249">
        <f t="shared" si="0"/>
        <v>14718</v>
      </c>
      <c r="P6" s="249">
        <f t="shared" si="0"/>
        <v>2850</v>
      </c>
      <c r="Q6" s="249">
        <f t="shared" si="0"/>
        <v>705000</v>
      </c>
    </row>
    <row r="7" spans="1:17" ht="35.1" customHeight="1" x14ac:dyDescent="0.2">
      <c r="A7" s="208" t="s">
        <v>3</v>
      </c>
      <c r="B7" s="172">
        <v>1</v>
      </c>
      <c r="C7" s="172">
        <v>800</v>
      </c>
      <c r="D7" s="172">
        <v>480</v>
      </c>
      <c r="E7" s="172">
        <v>120000</v>
      </c>
      <c r="F7" s="172">
        <v>0</v>
      </c>
      <c r="G7" s="172">
        <v>0</v>
      </c>
      <c r="H7" s="172">
        <v>0</v>
      </c>
      <c r="I7" s="172">
        <v>0</v>
      </c>
      <c r="J7" s="172">
        <v>1</v>
      </c>
      <c r="K7" s="251">
        <v>0</v>
      </c>
      <c r="L7" s="172">
        <v>133</v>
      </c>
      <c r="M7" s="172">
        <v>33250</v>
      </c>
      <c r="N7" s="172">
        <f t="shared" si="0"/>
        <v>2</v>
      </c>
      <c r="O7" s="172">
        <f t="shared" si="0"/>
        <v>800</v>
      </c>
      <c r="P7" s="172">
        <f t="shared" si="0"/>
        <v>613</v>
      </c>
      <c r="Q7" s="172">
        <f t="shared" si="0"/>
        <v>153250</v>
      </c>
    </row>
    <row r="8" spans="1:17" ht="35.1" customHeight="1" x14ac:dyDescent="0.2">
      <c r="A8" s="209" t="s">
        <v>5</v>
      </c>
      <c r="B8" s="249">
        <v>0</v>
      </c>
      <c r="C8" s="249">
        <v>0</v>
      </c>
      <c r="D8" s="249">
        <v>0</v>
      </c>
      <c r="E8" s="249">
        <v>0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50">
        <v>0</v>
      </c>
      <c r="L8" s="249">
        <v>0</v>
      </c>
      <c r="M8" s="249">
        <v>0</v>
      </c>
      <c r="N8" s="249">
        <f t="shared" si="0"/>
        <v>0</v>
      </c>
      <c r="O8" s="249">
        <f t="shared" si="0"/>
        <v>0</v>
      </c>
      <c r="P8" s="249">
        <f t="shared" si="0"/>
        <v>0</v>
      </c>
      <c r="Q8" s="249">
        <f t="shared" si="0"/>
        <v>0</v>
      </c>
    </row>
    <row r="9" spans="1:17" ht="35.1" customHeight="1" x14ac:dyDescent="0.2">
      <c r="A9" s="208" t="s">
        <v>4</v>
      </c>
      <c r="B9" s="172">
        <v>7</v>
      </c>
      <c r="C9" s="172">
        <v>7430</v>
      </c>
      <c r="D9" s="172">
        <v>7131</v>
      </c>
      <c r="E9" s="172">
        <v>3023000</v>
      </c>
      <c r="F9" s="172">
        <v>1</v>
      </c>
      <c r="G9" s="172">
        <v>200</v>
      </c>
      <c r="H9" s="172">
        <v>345</v>
      </c>
      <c r="I9" s="172">
        <v>130000</v>
      </c>
      <c r="J9" s="172">
        <v>3</v>
      </c>
      <c r="K9" s="172">
        <v>1347</v>
      </c>
      <c r="L9" s="172">
        <v>3263</v>
      </c>
      <c r="M9" s="172">
        <v>1468050</v>
      </c>
      <c r="N9" s="172">
        <f t="shared" si="0"/>
        <v>11</v>
      </c>
      <c r="O9" s="172">
        <f t="shared" si="0"/>
        <v>8977</v>
      </c>
      <c r="P9" s="172">
        <f t="shared" si="0"/>
        <v>10739</v>
      </c>
      <c r="Q9" s="172">
        <f t="shared" si="0"/>
        <v>4621050</v>
      </c>
    </row>
    <row r="10" spans="1:17" ht="35.1" customHeight="1" x14ac:dyDescent="0.2">
      <c r="A10" s="209" t="s">
        <v>6</v>
      </c>
      <c r="B10" s="249">
        <v>0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1</v>
      </c>
      <c r="K10" s="249">
        <v>103</v>
      </c>
      <c r="L10" s="249">
        <v>103</v>
      </c>
      <c r="M10" s="249">
        <v>30900</v>
      </c>
      <c r="N10" s="249">
        <f t="shared" si="0"/>
        <v>1</v>
      </c>
      <c r="O10" s="249">
        <f t="shared" si="0"/>
        <v>103</v>
      </c>
      <c r="P10" s="249">
        <f t="shared" si="0"/>
        <v>103</v>
      </c>
      <c r="Q10" s="249">
        <f t="shared" si="0"/>
        <v>30900</v>
      </c>
    </row>
    <row r="11" spans="1:17" ht="35.1" customHeight="1" x14ac:dyDescent="0.2">
      <c r="A11" s="208" t="s">
        <v>7</v>
      </c>
      <c r="B11" s="172">
        <v>8</v>
      </c>
      <c r="C11" s="172">
        <v>6214</v>
      </c>
      <c r="D11" s="172">
        <v>3768</v>
      </c>
      <c r="E11" s="172">
        <v>1063850</v>
      </c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f t="shared" si="0"/>
        <v>8</v>
      </c>
      <c r="O11" s="172">
        <f t="shared" si="0"/>
        <v>6214</v>
      </c>
      <c r="P11" s="172">
        <f t="shared" si="0"/>
        <v>3768</v>
      </c>
      <c r="Q11" s="251">
        <f t="shared" si="0"/>
        <v>1063850</v>
      </c>
    </row>
    <row r="12" spans="1:17" ht="35.1" customHeight="1" x14ac:dyDescent="0.2">
      <c r="A12" s="209" t="s">
        <v>12</v>
      </c>
      <c r="B12" s="249">
        <v>0</v>
      </c>
      <c r="C12" s="249">
        <v>0</v>
      </c>
      <c r="D12" s="249">
        <v>0</v>
      </c>
      <c r="E12" s="249">
        <v>0</v>
      </c>
      <c r="F12" s="249">
        <v>0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f t="shared" si="0"/>
        <v>0</v>
      </c>
      <c r="O12" s="249">
        <f t="shared" si="0"/>
        <v>0</v>
      </c>
      <c r="P12" s="249">
        <f t="shared" si="0"/>
        <v>0</v>
      </c>
      <c r="Q12" s="249">
        <f t="shared" si="0"/>
        <v>0</v>
      </c>
    </row>
    <row r="13" spans="1:17" ht="35.1" customHeight="1" x14ac:dyDescent="0.2">
      <c r="A13" s="208" t="s">
        <v>2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f t="shared" si="0"/>
        <v>0</v>
      </c>
      <c r="O13" s="172">
        <f t="shared" si="0"/>
        <v>0</v>
      </c>
      <c r="P13" s="172">
        <f t="shared" si="0"/>
        <v>0</v>
      </c>
      <c r="Q13" s="172">
        <f t="shared" si="0"/>
        <v>0</v>
      </c>
    </row>
    <row r="14" spans="1:17" ht="35.1" customHeight="1" x14ac:dyDescent="0.2">
      <c r="A14" s="209" t="s">
        <v>8</v>
      </c>
      <c r="B14" s="249">
        <v>0</v>
      </c>
      <c r="C14" s="249">
        <v>0</v>
      </c>
      <c r="D14" s="249">
        <v>0</v>
      </c>
      <c r="E14" s="249">
        <v>0</v>
      </c>
      <c r="F14" s="249">
        <v>0</v>
      </c>
      <c r="G14" s="249">
        <v>0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f t="shared" si="0"/>
        <v>0</v>
      </c>
      <c r="O14" s="249">
        <f t="shared" si="0"/>
        <v>0</v>
      </c>
      <c r="P14" s="249">
        <f t="shared" si="0"/>
        <v>0</v>
      </c>
      <c r="Q14" s="252">
        <f t="shared" si="0"/>
        <v>0</v>
      </c>
    </row>
    <row r="15" spans="1:17" ht="35.1" customHeight="1" x14ac:dyDescent="0.2">
      <c r="A15" s="208" t="s">
        <v>9</v>
      </c>
      <c r="B15" s="172">
        <v>3</v>
      </c>
      <c r="C15" s="172">
        <v>12850</v>
      </c>
      <c r="D15" s="172">
        <v>1000</v>
      </c>
      <c r="E15" s="172">
        <v>1083000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f t="shared" si="0"/>
        <v>3</v>
      </c>
      <c r="O15" s="172">
        <f t="shared" si="0"/>
        <v>12850</v>
      </c>
      <c r="P15" s="172">
        <f t="shared" si="0"/>
        <v>1000</v>
      </c>
      <c r="Q15" s="172">
        <f t="shared" si="0"/>
        <v>1083000</v>
      </c>
    </row>
    <row r="16" spans="1:17" ht="35.1" customHeight="1" x14ac:dyDescent="0.2">
      <c r="A16" s="209" t="s">
        <v>10</v>
      </c>
      <c r="B16" s="249">
        <v>0</v>
      </c>
      <c r="C16" s="249">
        <v>0</v>
      </c>
      <c r="D16" s="249">
        <v>0</v>
      </c>
      <c r="E16" s="249">
        <v>0</v>
      </c>
      <c r="F16" s="249">
        <v>0</v>
      </c>
      <c r="G16" s="249">
        <v>0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f t="shared" si="0"/>
        <v>0</v>
      </c>
      <c r="O16" s="249">
        <f t="shared" si="0"/>
        <v>0</v>
      </c>
      <c r="P16" s="249">
        <f t="shared" si="0"/>
        <v>0</v>
      </c>
      <c r="Q16" s="249">
        <f t="shared" si="0"/>
        <v>0</v>
      </c>
    </row>
    <row r="17" spans="1:17" ht="35.1" customHeight="1" x14ac:dyDescent="0.2">
      <c r="A17" s="208" t="s">
        <v>11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f t="shared" si="0"/>
        <v>0</v>
      </c>
      <c r="O17" s="172">
        <f t="shared" si="0"/>
        <v>0</v>
      </c>
      <c r="P17" s="172">
        <f t="shared" si="0"/>
        <v>0</v>
      </c>
      <c r="Q17" s="172">
        <f t="shared" si="0"/>
        <v>0</v>
      </c>
    </row>
    <row r="18" spans="1:17" ht="35.1" customHeight="1" x14ac:dyDescent="0.2">
      <c r="A18" s="209" t="s">
        <v>13</v>
      </c>
      <c r="B18" s="249">
        <v>0</v>
      </c>
      <c r="C18" s="249">
        <v>0</v>
      </c>
      <c r="D18" s="249">
        <v>0</v>
      </c>
      <c r="E18" s="249">
        <v>0</v>
      </c>
      <c r="F18" s="249">
        <v>0</v>
      </c>
      <c r="G18" s="249">
        <v>0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f t="shared" si="0"/>
        <v>0</v>
      </c>
      <c r="O18" s="249">
        <f t="shared" si="0"/>
        <v>0</v>
      </c>
      <c r="P18" s="249">
        <f t="shared" si="0"/>
        <v>0</v>
      </c>
      <c r="Q18" s="249">
        <f t="shared" si="0"/>
        <v>0</v>
      </c>
    </row>
    <row r="19" spans="1:17" ht="35.1" customHeight="1" x14ac:dyDescent="0.2">
      <c r="A19" s="208" t="s">
        <v>14</v>
      </c>
      <c r="B19" s="172">
        <v>1</v>
      </c>
      <c r="C19" s="172">
        <v>2389</v>
      </c>
      <c r="D19" s="172">
        <v>1150</v>
      </c>
      <c r="E19" s="172">
        <v>460000</v>
      </c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f t="shared" si="0"/>
        <v>1</v>
      </c>
      <c r="O19" s="172">
        <f t="shared" si="0"/>
        <v>2389</v>
      </c>
      <c r="P19" s="172">
        <f t="shared" si="0"/>
        <v>1150</v>
      </c>
      <c r="Q19" s="172">
        <f t="shared" si="0"/>
        <v>460000</v>
      </c>
    </row>
    <row r="20" spans="1:17" ht="35.1" customHeight="1" thickBot="1" x14ac:dyDescent="0.25">
      <c r="A20" s="210" t="s">
        <v>93</v>
      </c>
      <c r="B20" s="253">
        <f>SUM(B5:B19)</f>
        <v>26</v>
      </c>
      <c r="C20" s="254">
        <f>SUM(C5:C19)</f>
        <v>46051</v>
      </c>
      <c r="D20" s="254">
        <f>SUM(D5:D19)</f>
        <v>18643</v>
      </c>
      <c r="E20" s="254">
        <f>SUM(E5:E19)</f>
        <v>7217450</v>
      </c>
      <c r="F20" s="254">
        <f t="shared" ref="F20:J20" si="1">SUM(F5:F19)</f>
        <v>2</v>
      </c>
      <c r="G20" s="254">
        <f t="shared" si="1"/>
        <v>320</v>
      </c>
      <c r="H20" s="254">
        <f t="shared" si="1"/>
        <v>525</v>
      </c>
      <c r="I20" s="254">
        <f>SUM(I5:I19)</f>
        <v>170500</v>
      </c>
      <c r="J20" s="254">
        <f t="shared" si="1"/>
        <v>11</v>
      </c>
      <c r="K20" s="254">
        <f>SUM(K5:K19)</f>
        <v>3000</v>
      </c>
      <c r="L20" s="254">
        <f>SUM(L5:L19)</f>
        <v>6574</v>
      </c>
      <c r="M20" s="254">
        <f>SUM(M5:M19)</f>
        <v>2717350</v>
      </c>
      <c r="N20" s="254">
        <f t="shared" si="0"/>
        <v>39</v>
      </c>
      <c r="O20" s="254">
        <f t="shared" si="0"/>
        <v>49371</v>
      </c>
      <c r="P20" s="254">
        <f>SUM(P5:P19)</f>
        <v>25742</v>
      </c>
      <c r="Q20" s="254">
        <f>SUM(Q5:Q19)</f>
        <v>10105300</v>
      </c>
    </row>
    <row r="21" spans="1:17" ht="18.75" thickTop="1" x14ac:dyDescent="0.2">
      <c r="A21" s="421"/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1"/>
      <c r="O21" s="71"/>
      <c r="P21" s="71"/>
      <c r="Q21" s="1"/>
    </row>
    <row r="33" spans="9:10" ht="20.25" x14ac:dyDescent="0.3">
      <c r="I33" s="178"/>
      <c r="J33" s="183"/>
    </row>
  </sheetData>
  <mergeCells count="8">
    <mergeCell ref="A21:M21"/>
    <mergeCell ref="G1:K1"/>
    <mergeCell ref="A2:O2"/>
    <mergeCell ref="P2:Q2"/>
    <mergeCell ref="B3:E3"/>
    <mergeCell ref="F3:I3"/>
    <mergeCell ref="J3:M3"/>
    <mergeCell ref="N3:Q3"/>
  </mergeCells>
  <pageMargins left="0.38" right="1.21" top="1.4" bottom="0.9" header="0.3" footer="0.3"/>
  <pageSetup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53"/>
  <sheetViews>
    <sheetView rightToLeft="1" topLeftCell="C1" zoomScale="75" zoomScaleNormal="75" zoomScaleSheetLayoutView="76" workbookViewId="0">
      <selection activeCell="A5" sqref="A5:K6"/>
    </sheetView>
  </sheetViews>
  <sheetFormatPr defaultRowHeight="12.75" x14ac:dyDescent="0.2"/>
  <cols>
    <col min="1" max="1" width="25.42578125" style="146" customWidth="1"/>
    <col min="2" max="2" width="18.5703125" style="146" customWidth="1"/>
    <col min="3" max="3" width="29.85546875" style="146" customWidth="1"/>
    <col min="4" max="4" width="27.85546875" style="146" customWidth="1"/>
    <col min="5" max="5" width="19" style="146" customWidth="1"/>
    <col min="6" max="6" width="20.28515625" style="146" customWidth="1"/>
    <col min="7" max="7" width="23.7109375" style="146" customWidth="1"/>
    <col min="8" max="8" width="19.140625" style="146" customWidth="1"/>
    <col min="9" max="9" width="23.140625" style="146" customWidth="1"/>
    <col min="10" max="10" width="28" style="146" customWidth="1"/>
    <col min="11" max="11" width="16.42578125" style="146" customWidth="1"/>
    <col min="12" max="16384" width="9.140625" style="146"/>
  </cols>
  <sheetData>
    <row r="1" spans="1:263" s="150" customFormat="1" ht="40.5" customHeight="1" x14ac:dyDescent="0.2">
      <c r="A1" s="443" t="s">
        <v>134</v>
      </c>
      <c r="B1" s="443"/>
      <c r="C1" s="443"/>
      <c r="D1" s="443"/>
      <c r="E1" s="443"/>
      <c r="F1" s="443"/>
      <c r="G1" s="443"/>
      <c r="H1" s="443"/>
      <c r="I1" s="443"/>
      <c r="J1" s="255"/>
      <c r="K1" s="256"/>
    </row>
    <row r="2" spans="1:263" ht="48.75" customHeight="1" x14ac:dyDescent="0.2">
      <c r="A2" s="453" t="s">
        <v>145</v>
      </c>
      <c r="B2" s="453"/>
      <c r="C2" s="453"/>
      <c r="D2" s="453"/>
      <c r="E2" s="453"/>
      <c r="F2" s="453"/>
      <c r="G2" s="453"/>
      <c r="H2" s="453"/>
      <c r="I2" s="453"/>
      <c r="J2" s="444" t="s">
        <v>135</v>
      </c>
      <c r="K2" s="444"/>
    </row>
    <row r="3" spans="1:263" s="151" customFormat="1" ht="39.75" customHeight="1" x14ac:dyDescent="0.2">
      <c r="A3" s="450" t="s">
        <v>84</v>
      </c>
      <c r="B3" s="452" t="s">
        <v>94</v>
      </c>
      <c r="C3" s="452"/>
      <c r="D3" s="452"/>
      <c r="E3" s="452" t="s">
        <v>109</v>
      </c>
      <c r="F3" s="452"/>
      <c r="G3" s="452"/>
      <c r="H3" s="452" t="s">
        <v>65</v>
      </c>
      <c r="I3" s="452"/>
      <c r="J3" s="452"/>
      <c r="K3" s="4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</row>
    <row r="4" spans="1:263" s="151" customFormat="1" ht="72.75" customHeight="1" x14ac:dyDescent="0.2">
      <c r="A4" s="451"/>
      <c r="B4" s="257" t="s">
        <v>16</v>
      </c>
      <c r="C4" s="258" t="s">
        <v>91</v>
      </c>
      <c r="D4" s="259" t="s">
        <v>17</v>
      </c>
      <c r="E4" s="257" t="s">
        <v>16</v>
      </c>
      <c r="F4" s="258" t="s">
        <v>91</v>
      </c>
      <c r="G4" s="259" t="s">
        <v>17</v>
      </c>
      <c r="H4" s="260" t="s">
        <v>16</v>
      </c>
      <c r="I4" s="258" t="s">
        <v>91</v>
      </c>
      <c r="J4" s="259" t="s">
        <v>17</v>
      </c>
      <c r="K4" s="4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</row>
    <row r="5" spans="1:263" s="150" customFormat="1" ht="39.950000000000003" customHeight="1" x14ac:dyDescent="0.2">
      <c r="A5" s="261" t="s">
        <v>1</v>
      </c>
      <c r="B5" s="262">
        <v>0</v>
      </c>
      <c r="C5" s="262">
        <v>0</v>
      </c>
      <c r="D5" s="262">
        <v>0</v>
      </c>
      <c r="E5" s="263">
        <v>1</v>
      </c>
      <c r="F5" s="263">
        <v>120</v>
      </c>
      <c r="G5" s="263">
        <v>36000</v>
      </c>
      <c r="H5" s="262">
        <f>E5+B5</f>
        <v>1</v>
      </c>
      <c r="I5" s="262">
        <f>F5+C5</f>
        <v>120</v>
      </c>
      <c r="J5" s="262">
        <f>G5+D5</f>
        <v>36000</v>
      </c>
      <c r="K5" s="262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</row>
    <row r="6" spans="1:263" s="151" customFormat="1" ht="39.950000000000003" customHeight="1" x14ac:dyDescent="0.2">
      <c r="A6" s="264" t="s">
        <v>6</v>
      </c>
      <c r="B6" s="265">
        <v>1</v>
      </c>
      <c r="C6" s="265">
        <v>1623</v>
      </c>
      <c r="D6" s="265">
        <v>1298400</v>
      </c>
      <c r="E6" s="265">
        <v>0</v>
      </c>
      <c r="F6" s="265">
        <v>0</v>
      </c>
      <c r="G6" s="265">
        <v>0</v>
      </c>
      <c r="H6" s="265">
        <f t="shared" ref="H6:H7" si="0">E6+B6</f>
        <v>1</v>
      </c>
      <c r="I6" s="265">
        <f t="shared" ref="I6:I7" si="1">F6+C6</f>
        <v>1623</v>
      </c>
      <c r="J6" s="265">
        <f t="shared" ref="J6:J7" si="2">G6+D6</f>
        <v>1298400</v>
      </c>
      <c r="K6" s="26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  <c r="IV6" s="146"/>
      <c r="IW6" s="146"/>
      <c r="IX6" s="146"/>
      <c r="IY6" s="146"/>
      <c r="IZ6" s="146"/>
      <c r="JA6" s="146"/>
      <c r="JB6" s="146"/>
      <c r="JC6" s="146"/>
    </row>
    <row r="7" spans="1:263" s="150" customFormat="1" ht="39.950000000000003" customHeight="1" thickBot="1" x14ac:dyDescent="0.25">
      <c r="A7" s="266" t="s">
        <v>0</v>
      </c>
      <c r="B7" s="267">
        <f t="shared" ref="B7:G7" si="3">SUM(B5:B6)</f>
        <v>1</v>
      </c>
      <c r="C7" s="267">
        <f t="shared" si="3"/>
        <v>1623</v>
      </c>
      <c r="D7" s="267">
        <f t="shared" si="3"/>
        <v>1298400</v>
      </c>
      <c r="E7" s="267">
        <f t="shared" si="3"/>
        <v>1</v>
      </c>
      <c r="F7" s="267">
        <f t="shared" si="3"/>
        <v>120</v>
      </c>
      <c r="G7" s="267">
        <f t="shared" si="3"/>
        <v>36000</v>
      </c>
      <c r="H7" s="267">
        <f t="shared" si="0"/>
        <v>2</v>
      </c>
      <c r="I7" s="267">
        <f t="shared" si="1"/>
        <v>1743</v>
      </c>
      <c r="J7" s="267">
        <f t="shared" si="2"/>
        <v>1334400</v>
      </c>
      <c r="K7" s="267"/>
      <c r="L7" s="146"/>
    </row>
    <row r="8" spans="1:263" ht="18" customHeight="1" thickTop="1" x14ac:dyDescent="0.2">
      <c r="A8" s="149"/>
      <c r="B8" s="149"/>
      <c r="C8" s="149"/>
      <c r="D8" s="149"/>
      <c r="E8" s="149"/>
      <c r="F8" s="149"/>
      <c r="G8" s="149"/>
      <c r="H8" s="149"/>
    </row>
    <row r="9" spans="1:263" ht="12.75" customHeight="1" x14ac:dyDescent="0.2">
      <c r="A9" s="447"/>
      <c r="B9" s="448"/>
      <c r="C9" s="448"/>
      <c r="D9" s="448"/>
      <c r="E9" s="448"/>
      <c r="F9" s="448"/>
      <c r="G9" s="448"/>
      <c r="H9" s="148"/>
    </row>
    <row r="10" spans="1:263" ht="12.75" customHeight="1" x14ac:dyDescent="0.2"/>
    <row r="11" spans="1:263" ht="12.75" customHeight="1" x14ac:dyDescent="0.2">
      <c r="D11" s="449"/>
      <c r="E11" s="449"/>
    </row>
    <row r="12" spans="1:263" ht="12.75" customHeight="1" x14ac:dyDescent="0.2"/>
    <row r="13" spans="1:263" ht="12.75" customHeight="1" x14ac:dyDescent="0.2"/>
    <row r="14" spans="1:263" ht="12.75" customHeight="1" x14ac:dyDescent="0.2"/>
    <row r="16" spans="1:263" hidden="1" x14ac:dyDescent="0.2"/>
    <row r="17" spans="5:6" hidden="1" x14ac:dyDescent="0.2"/>
    <row r="18" spans="5:6" hidden="1" x14ac:dyDescent="0.2"/>
    <row r="19" spans="5:6" ht="20.25" hidden="1" x14ac:dyDescent="0.2">
      <c r="E19" s="148"/>
    </row>
    <row r="20" spans="5:6" hidden="1" x14ac:dyDescent="0.2"/>
    <row r="21" spans="5:6" x14ac:dyDescent="0.2">
      <c r="F21" s="147"/>
    </row>
    <row r="53" spans="5:5" ht="23.25" x14ac:dyDescent="0.2">
      <c r="E53" s="179"/>
    </row>
  </sheetData>
  <mergeCells count="10">
    <mergeCell ref="A1:I1"/>
    <mergeCell ref="J2:K2"/>
    <mergeCell ref="K3:K4"/>
    <mergeCell ref="A9:G9"/>
    <mergeCell ref="D11:E11"/>
    <mergeCell ref="A3:A4"/>
    <mergeCell ref="B3:D3"/>
    <mergeCell ref="E3:G3"/>
    <mergeCell ref="H3:J3"/>
    <mergeCell ref="A2:I2"/>
  </mergeCells>
  <printOptions horizontalCentered="1" verticalCentered="1"/>
  <pageMargins left="0.54" right="0.68" top="1.84" bottom="0.75" header="1.33" footer="0.23"/>
  <pageSetup paperSize="9" scale="44" orientation="landscape" r:id="rId1"/>
  <headerFooter alignWithMargins="0">
    <oddFooter xml:space="preserve">&amp;C&amp;18 &amp;14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topLeftCell="I1" zoomScaleNormal="100" workbookViewId="0">
      <selection activeCell="I1" sqref="A1:N22"/>
    </sheetView>
  </sheetViews>
  <sheetFormatPr defaultRowHeight="15" x14ac:dyDescent="0.25"/>
  <cols>
    <col min="1" max="1" width="22.140625" style="350" customWidth="1"/>
    <col min="2" max="2" width="29.42578125" style="350" customWidth="1"/>
    <col min="3" max="3" width="47.42578125" style="350" customWidth="1"/>
    <col min="4" max="4" width="24.42578125" style="350" customWidth="1"/>
    <col min="5" max="5" width="37.28515625" style="350" customWidth="1"/>
    <col min="6" max="6" width="21.140625" style="350" customWidth="1"/>
    <col min="7" max="7" width="42.5703125" style="350" customWidth="1"/>
    <col min="8" max="8" width="11.140625" style="350" customWidth="1"/>
    <col min="9" max="9" width="28.140625" style="350" customWidth="1"/>
    <col min="10" max="10" width="11" style="350" customWidth="1"/>
    <col min="11" max="11" width="30.140625" style="350" customWidth="1"/>
    <col min="12" max="12" width="24.28515625" style="350" customWidth="1"/>
    <col min="13" max="13" width="46.5703125" style="350" customWidth="1"/>
    <col min="14" max="16384" width="9.140625" style="350"/>
  </cols>
  <sheetData>
    <row r="1" spans="1:14" ht="46.5" customHeight="1" x14ac:dyDescent="0.45">
      <c r="A1" s="352"/>
      <c r="B1" s="353"/>
      <c r="C1" s="353"/>
      <c r="D1" s="459" t="s">
        <v>121</v>
      </c>
      <c r="E1" s="459"/>
      <c r="F1" s="459"/>
      <c r="G1" s="459"/>
      <c r="H1" s="353"/>
      <c r="I1" s="353"/>
      <c r="J1" s="353"/>
      <c r="K1" s="353"/>
      <c r="L1" s="353"/>
      <c r="M1" s="354"/>
      <c r="N1" s="355"/>
    </row>
    <row r="2" spans="1:14" ht="47.25" customHeight="1" thickBot="1" x14ac:dyDescent="0.3">
      <c r="A2" s="460" t="s">
        <v>146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1" t="s">
        <v>76</v>
      </c>
      <c r="N2" s="461"/>
    </row>
    <row r="3" spans="1:14" ht="33.75" thickTop="1" x14ac:dyDescent="0.45">
      <c r="A3" s="352"/>
      <c r="B3" s="462" t="s">
        <v>30</v>
      </c>
      <c r="C3" s="462"/>
      <c r="D3" s="462" t="s">
        <v>31</v>
      </c>
      <c r="E3" s="462"/>
      <c r="F3" s="462" t="s">
        <v>32</v>
      </c>
      <c r="G3" s="462"/>
      <c r="H3" s="462" t="s">
        <v>33</v>
      </c>
      <c r="I3" s="462"/>
      <c r="J3" s="462" t="s">
        <v>34</v>
      </c>
      <c r="K3" s="462"/>
      <c r="L3" s="462" t="s">
        <v>0</v>
      </c>
      <c r="M3" s="462"/>
      <c r="N3" s="355"/>
    </row>
    <row r="4" spans="1:14" ht="33.75" x14ac:dyDescent="0.45">
      <c r="A4" s="356"/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355"/>
    </row>
    <row r="5" spans="1:14" ht="33" x14ac:dyDescent="0.45">
      <c r="A5" s="456" t="s">
        <v>75</v>
      </c>
      <c r="B5" s="454" t="s">
        <v>16</v>
      </c>
      <c r="C5" s="458" t="s">
        <v>17</v>
      </c>
      <c r="D5" s="454" t="s">
        <v>16</v>
      </c>
      <c r="E5" s="454" t="s">
        <v>17</v>
      </c>
      <c r="F5" s="454" t="s">
        <v>16</v>
      </c>
      <c r="G5" s="454" t="s">
        <v>17</v>
      </c>
      <c r="H5" s="454" t="s">
        <v>16</v>
      </c>
      <c r="I5" s="454" t="s">
        <v>17</v>
      </c>
      <c r="J5" s="454" t="s">
        <v>16</v>
      </c>
      <c r="K5" s="454" t="s">
        <v>17</v>
      </c>
      <c r="L5" s="454" t="s">
        <v>16</v>
      </c>
      <c r="M5" s="454" t="s">
        <v>17</v>
      </c>
      <c r="N5" s="355"/>
    </row>
    <row r="6" spans="1:14" ht="33.75" thickBot="1" x14ac:dyDescent="0.5">
      <c r="A6" s="457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355"/>
    </row>
    <row r="7" spans="1:14" ht="45" customHeight="1" x14ac:dyDescent="0.45">
      <c r="A7" s="357" t="s">
        <v>1</v>
      </c>
      <c r="B7" s="358">
        <v>5</v>
      </c>
      <c r="C7" s="358">
        <v>604700</v>
      </c>
      <c r="D7" s="358">
        <v>0</v>
      </c>
      <c r="E7" s="358">
        <v>0</v>
      </c>
      <c r="F7" s="358">
        <v>359</v>
      </c>
      <c r="G7" s="358">
        <v>90366820</v>
      </c>
      <c r="H7" s="358">
        <v>0</v>
      </c>
      <c r="I7" s="358">
        <v>0</v>
      </c>
      <c r="J7" s="358">
        <v>0</v>
      </c>
      <c r="K7" s="358">
        <v>0</v>
      </c>
      <c r="L7" s="358">
        <f t="shared" ref="L7:L21" si="0">J7+H7+F7+D7+B7</f>
        <v>364</v>
      </c>
      <c r="M7" s="358">
        <f t="shared" ref="M7:M21" si="1">K7+I7+G7+E7+C7</f>
        <v>90971520</v>
      </c>
      <c r="N7" s="355"/>
    </row>
    <row r="8" spans="1:14" ht="45" customHeight="1" x14ac:dyDescent="0.45">
      <c r="A8" s="359" t="s">
        <v>37</v>
      </c>
      <c r="B8" s="360">
        <v>9</v>
      </c>
      <c r="C8" s="360">
        <v>701500</v>
      </c>
      <c r="D8" s="360">
        <v>1</v>
      </c>
      <c r="E8" s="360">
        <v>55000</v>
      </c>
      <c r="F8" s="360">
        <v>971</v>
      </c>
      <c r="G8" s="360">
        <v>184669200</v>
      </c>
      <c r="H8" s="360">
        <v>0</v>
      </c>
      <c r="I8" s="360">
        <v>0</v>
      </c>
      <c r="J8" s="360">
        <v>0</v>
      </c>
      <c r="K8" s="360">
        <v>0</v>
      </c>
      <c r="L8" s="360">
        <f t="shared" si="0"/>
        <v>981</v>
      </c>
      <c r="M8" s="360">
        <f t="shared" si="1"/>
        <v>185425700</v>
      </c>
      <c r="N8" s="355"/>
    </row>
    <row r="9" spans="1:14" ht="45" customHeight="1" x14ac:dyDescent="0.45">
      <c r="A9" s="357" t="s">
        <v>3</v>
      </c>
      <c r="B9" s="358">
        <v>699</v>
      </c>
      <c r="C9" s="358">
        <v>43271600</v>
      </c>
      <c r="D9" s="358">
        <v>1</v>
      </c>
      <c r="E9" s="358">
        <v>50000</v>
      </c>
      <c r="F9" s="358">
        <v>557</v>
      </c>
      <c r="G9" s="358">
        <v>30480583</v>
      </c>
      <c r="H9" s="358">
        <v>1</v>
      </c>
      <c r="I9" s="358">
        <v>50400</v>
      </c>
      <c r="J9" s="358">
        <v>0</v>
      </c>
      <c r="K9" s="358">
        <v>0</v>
      </c>
      <c r="L9" s="358">
        <f t="shared" si="0"/>
        <v>1258</v>
      </c>
      <c r="M9" s="358">
        <f t="shared" si="1"/>
        <v>73852583</v>
      </c>
      <c r="N9" s="355"/>
    </row>
    <row r="10" spans="1:14" ht="45" customHeight="1" x14ac:dyDescent="0.45">
      <c r="A10" s="359" t="s">
        <v>5</v>
      </c>
      <c r="B10" s="360">
        <v>286</v>
      </c>
      <c r="C10" s="360">
        <v>25585570</v>
      </c>
      <c r="D10" s="360">
        <v>211</v>
      </c>
      <c r="E10" s="360">
        <v>16730800</v>
      </c>
      <c r="F10" s="360">
        <v>15</v>
      </c>
      <c r="G10" s="360">
        <v>1203300</v>
      </c>
      <c r="H10" s="360">
        <v>0</v>
      </c>
      <c r="I10" s="360">
        <v>0</v>
      </c>
      <c r="J10" s="360">
        <v>0</v>
      </c>
      <c r="K10" s="360">
        <v>0</v>
      </c>
      <c r="L10" s="360">
        <f t="shared" si="0"/>
        <v>512</v>
      </c>
      <c r="M10" s="360">
        <f t="shared" si="1"/>
        <v>43519670</v>
      </c>
      <c r="N10" s="355"/>
    </row>
    <row r="11" spans="1:14" ht="45" customHeight="1" x14ac:dyDescent="0.45">
      <c r="A11" s="357" t="s">
        <v>4</v>
      </c>
      <c r="B11" s="358">
        <v>4254</v>
      </c>
      <c r="C11" s="358">
        <v>558369169</v>
      </c>
      <c r="D11" s="358">
        <v>1</v>
      </c>
      <c r="E11" s="358">
        <v>51200</v>
      </c>
      <c r="F11" s="358">
        <v>5</v>
      </c>
      <c r="G11" s="358">
        <v>331000</v>
      </c>
      <c r="H11" s="358">
        <v>0</v>
      </c>
      <c r="I11" s="358">
        <v>0</v>
      </c>
      <c r="J11" s="358">
        <v>3</v>
      </c>
      <c r="K11" s="358">
        <v>239000</v>
      </c>
      <c r="L11" s="358">
        <f t="shared" si="0"/>
        <v>4263</v>
      </c>
      <c r="M11" s="358">
        <f t="shared" si="1"/>
        <v>558990369</v>
      </c>
      <c r="N11" s="355"/>
    </row>
    <row r="12" spans="1:14" ht="45" customHeight="1" x14ac:dyDescent="0.45">
      <c r="A12" s="359" t="s">
        <v>6</v>
      </c>
      <c r="B12" s="360">
        <v>1405</v>
      </c>
      <c r="C12" s="360">
        <v>115529456</v>
      </c>
      <c r="D12" s="360">
        <v>0</v>
      </c>
      <c r="E12" s="360">
        <v>0</v>
      </c>
      <c r="F12" s="360">
        <v>0</v>
      </c>
      <c r="G12" s="360">
        <v>0</v>
      </c>
      <c r="H12" s="360">
        <v>0</v>
      </c>
      <c r="I12" s="360">
        <v>0</v>
      </c>
      <c r="J12" s="360">
        <v>0</v>
      </c>
      <c r="K12" s="360">
        <v>0</v>
      </c>
      <c r="L12" s="360">
        <f t="shared" si="0"/>
        <v>1405</v>
      </c>
      <c r="M12" s="360">
        <f t="shared" si="1"/>
        <v>115529456</v>
      </c>
      <c r="N12" s="355"/>
    </row>
    <row r="13" spans="1:14" ht="45" customHeight="1" x14ac:dyDescent="0.45">
      <c r="A13" s="357" t="s">
        <v>7</v>
      </c>
      <c r="B13" s="358">
        <v>1093</v>
      </c>
      <c r="C13" s="358">
        <v>76865558</v>
      </c>
      <c r="D13" s="358">
        <v>3</v>
      </c>
      <c r="E13" s="358">
        <v>135000</v>
      </c>
      <c r="F13" s="358">
        <v>13</v>
      </c>
      <c r="G13" s="358">
        <v>827700</v>
      </c>
      <c r="H13" s="358">
        <v>0</v>
      </c>
      <c r="I13" s="358">
        <v>0</v>
      </c>
      <c r="J13" s="358">
        <v>0</v>
      </c>
      <c r="K13" s="358">
        <v>0</v>
      </c>
      <c r="L13" s="358">
        <f t="shared" si="0"/>
        <v>1109</v>
      </c>
      <c r="M13" s="358">
        <f t="shared" si="1"/>
        <v>77828258</v>
      </c>
      <c r="N13" s="355"/>
    </row>
    <row r="14" spans="1:14" ht="45" customHeight="1" x14ac:dyDescent="0.45">
      <c r="A14" s="359" t="s">
        <v>12</v>
      </c>
      <c r="B14" s="360">
        <v>826</v>
      </c>
      <c r="C14" s="360">
        <v>55193800</v>
      </c>
      <c r="D14" s="360">
        <v>0</v>
      </c>
      <c r="E14" s="360">
        <v>0</v>
      </c>
      <c r="F14" s="360">
        <v>0</v>
      </c>
      <c r="G14" s="360">
        <v>0</v>
      </c>
      <c r="H14" s="360">
        <v>0</v>
      </c>
      <c r="I14" s="360">
        <v>0</v>
      </c>
      <c r="J14" s="360">
        <v>0</v>
      </c>
      <c r="K14" s="360">
        <v>0</v>
      </c>
      <c r="L14" s="360">
        <f t="shared" si="0"/>
        <v>826</v>
      </c>
      <c r="M14" s="360">
        <f t="shared" si="1"/>
        <v>55193800</v>
      </c>
      <c r="N14" s="355"/>
    </row>
    <row r="15" spans="1:14" ht="45" customHeight="1" x14ac:dyDescent="0.45">
      <c r="A15" s="357" t="s">
        <v>2</v>
      </c>
      <c r="B15" s="358">
        <v>158</v>
      </c>
      <c r="C15" s="358">
        <v>8327600</v>
      </c>
      <c r="D15" s="358">
        <v>0</v>
      </c>
      <c r="E15" s="358">
        <v>0</v>
      </c>
      <c r="F15" s="358">
        <v>201</v>
      </c>
      <c r="G15" s="358">
        <v>13079100</v>
      </c>
      <c r="H15" s="358">
        <v>0</v>
      </c>
      <c r="I15" s="358">
        <v>0</v>
      </c>
      <c r="J15" s="358">
        <v>0</v>
      </c>
      <c r="K15" s="358">
        <v>0</v>
      </c>
      <c r="L15" s="358">
        <f t="shared" si="0"/>
        <v>359</v>
      </c>
      <c r="M15" s="358">
        <f t="shared" si="1"/>
        <v>21406700</v>
      </c>
      <c r="N15" s="355"/>
    </row>
    <row r="16" spans="1:14" ht="45" customHeight="1" x14ac:dyDescent="0.45">
      <c r="A16" s="359" t="s">
        <v>8</v>
      </c>
      <c r="B16" s="361">
        <v>1037</v>
      </c>
      <c r="C16" s="361">
        <v>83277477</v>
      </c>
      <c r="D16" s="360">
        <v>0</v>
      </c>
      <c r="E16" s="360">
        <v>0</v>
      </c>
      <c r="F16" s="360">
        <v>0</v>
      </c>
      <c r="G16" s="360">
        <v>0</v>
      </c>
      <c r="H16" s="360">
        <v>0</v>
      </c>
      <c r="I16" s="360">
        <v>0</v>
      </c>
      <c r="J16" s="360">
        <v>0</v>
      </c>
      <c r="K16" s="360">
        <v>0</v>
      </c>
      <c r="L16" s="360">
        <f t="shared" si="0"/>
        <v>1037</v>
      </c>
      <c r="M16" s="360">
        <f t="shared" si="1"/>
        <v>83277477</v>
      </c>
      <c r="N16" s="355"/>
    </row>
    <row r="17" spans="1:14" ht="45" customHeight="1" x14ac:dyDescent="0.45">
      <c r="A17" s="357" t="s">
        <v>69</v>
      </c>
      <c r="B17" s="362">
        <v>888</v>
      </c>
      <c r="C17" s="362">
        <v>49360330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0</v>
      </c>
      <c r="K17" s="358">
        <v>0</v>
      </c>
      <c r="L17" s="358">
        <f t="shared" si="0"/>
        <v>888</v>
      </c>
      <c r="M17" s="358">
        <f t="shared" si="1"/>
        <v>49360330</v>
      </c>
      <c r="N17" s="355"/>
    </row>
    <row r="18" spans="1:14" ht="45" customHeight="1" x14ac:dyDescent="0.45">
      <c r="A18" s="359" t="s">
        <v>10</v>
      </c>
      <c r="B18" s="361">
        <v>803</v>
      </c>
      <c r="C18" s="361">
        <v>58263280</v>
      </c>
      <c r="D18" s="360">
        <v>0</v>
      </c>
      <c r="E18" s="360">
        <v>0</v>
      </c>
      <c r="F18" s="360">
        <v>2</v>
      </c>
      <c r="G18" s="360">
        <v>185600</v>
      </c>
      <c r="H18" s="360">
        <v>0</v>
      </c>
      <c r="I18" s="360">
        <v>0</v>
      </c>
      <c r="J18" s="360">
        <v>0</v>
      </c>
      <c r="K18" s="360">
        <v>0</v>
      </c>
      <c r="L18" s="360">
        <f t="shared" si="0"/>
        <v>805</v>
      </c>
      <c r="M18" s="360">
        <f t="shared" si="1"/>
        <v>58448880</v>
      </c>
      <c r="N18" s="355"/>
    </row>
    <row r="19" spans="1:14" ht="45" customHeight="1" x14ac:dyDescent="0.45">
      <c r="A19" s="357" t="s">
        <v>11</v>
      </c>
      <c r="B19" s="362">
        <v>1474</v>
      </c>
      <c r="C19" s="362">
        <v>67085500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0</v>
      </c>
      <c r="K19" s="358">
        <v>0</v>
      </c>
      <c r="L19" s="358">
        <f t="shared" si="0"/>
        <v>1474</v>
      </c>
      <c r="M19" s="358">
        <f t="shared" si="1"/>
        <v>67085500</v>
      </c>
      <c r="N19" s="355"/>
    </row>
    <row r="20" spans="1:14" ht="45" customHeight="1" x14ac:dyDescent="0.45">
      <c r="A20" s="359" t="s">
        <v>13</v>
      </c>
      <c r="B20" s="361">
        <v>818</v>
      </c>
      <c r="C20" s="361">
        <v>42941700</v>
      </c>
      <c r="D20" s="360">
        <v>0</v>
      </c>
      <c r="E20" s="360">
        <v>0</v>
      </c>
      <c r="F20" s="360">
        <v>0</v>
      </c>
      <c r="G20" s="360">
        <v>0</v>
      </c>
      <c r="H20" s="360">
        <v>0</v>
      </c>
      <c r="I20" s="360">
        <v>0</v>
      </c>
      <c r="J20" s="360">
        <v>0</v>
      </c>
      <c r="K20" s="360">
        <v>0</v>
      </c>
      <c r="L20" s="360">
        <f t="shared" si="0"/>
        <v>818</v>
      </c>
      <c r="M20" s="360">
        <f t="shared" si="1"/>
        <v>42941700</v>
      </c>
      <c r="N20" s="355"/>
    </row>
    <row r="21" spans="1:14" ht="45" customHeight="1" x14ac:dyDescent="0.45">
      <c r="A21" s="363" t="s">
        <v>14</v>
      </c>
      <c r="B21" s="358">
        <v>1253</v>
      </c>
      <c r="C21" s="358">
        <v>129352360</v>
      </c>
      <c r="D21" s="364">
        <v>0</v>
      </c>
      <c r="E21" s="364">
        <v>0</v>
      </c>
      <c r="F21" s="364">
        <v>75</v>
      </c>
      <c r="G21" s="364">
        <v>4762161</v>
      </c>
      <c r="H21" s="364">
        <v>2</v>
      </c>
      <c r="I21" s="364">
        <v>92750</v>
      </c>
      <c r="J21" s="364">
        <v>0</v>
      </c>
      <c r="K21" s="364">
        <v>0</v>
      </c>
      <c r="L21" s="364">
        <f t="shared" si="0"/>
        <v>1330</v>
      </c>
      <c r="M21" s="364">
        <f t="shared" si="1"/>
        <v>134207271</v>
      </c>
      <c r="N21" s="355"/>
    </row>
    <row r="22" spans="1:14" ht="45" customHeight="1" thickBot="1" x14ac:dyDescent="0.5">
      <c r="A22" s="365" t="s">
        <v>0</v>
      </c>
      <c r="B22" s="366">
        <f t="shared" ref="B22:M22" si="2">SUM(B7:B21)</f>
        <v>15008</v>
      </c>
      <c r="C22" s="366">
        <f t="shared" si="2"/>
        <v>1314729600</v>
      </c>
      <c r="D22" s="366">
        <f t="shared" si="2"/>
        <v>217</v>
      </c>
      <c r="E22" s="366">
        <f t="shared" si="2"/>
        <v>17022000</v>
      </c>
      <c r="F22" s="366">
        <f t="shared" si="2"/>
        <v>2198</v>
      </c>
      <c r="G22" s="366">
        <f t="shared" si="2"/>
        <v>325905464</v>
      </c>
      <c r="H22" s="366">
        <f t="shared" si="2"/>
        <v>3</v>
      </c>
      <c r="I22" s="366">
        <f t="shared" si="2"/>
        <v>143150</v>
      </c>
      <c r="J22" s="366">
        <f t="shared" si="2"/>
        <v>3</v>
      </c>
      <c r="K22" s="366">
        <f t="shared" si="2"/>
        <v>239000</v>
      </c>
      <c r="L22" s="366">
        <f t="shared" si="2"/>
        <v>17429</v>
      </c>
      <c r="M22" s="366">
        <f t="shared" si="2"/>
        <v>1658039214</v>
      </c>
      <c r="N22" s="355"/>
    </row>
    <row r="23" spans="1:14" ht="47.25" thickTop="1" x14ac:dyDescent="0.7">
      <c r="A23" s="351"/>
      <c r="B23" s="351"/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</sheetData>
  <mergeCells count="22">
    <mergeCell ref="D1:G1"/>
    <mergeCell ref="A2:L2"/>
    <mergeCell ref="M2:N2"/>
    <mergeCell ref="B3:C4"/>
    <mergeCell ref="D3:E4"/>
    <mergeCell ref="F3:G4"/>
    <mergeCell ref="H3:I4"/>
    <mergeCell ref="J3:K4"/>
    <mergeCell ref="L3:M4"/>
    <mergeCell ref="M5:M6"/>
    <mergeCell ref="G5:G6"/>
    <mergeCell ref="H5:H6"/>
    <mergeCell ref="I5:I6"/>
    <mergeCell ref="J5:J6"/>
    <mergeCell ref="K5:K6"/>
    <mergeCell ref="L5:L6"/>
    <mergeCell ref="F5:F6"/>
    <mergeCell ref="A5:A6"/>
    <mergeCell ref="B5:B6"/>
    <mergeCell ref="C5:C6"/>
    <mergeCell ref="D5:D6"/>
    <mergeCell ref="E5:E6"/>
  </mergeCells>
  <pageMargins left="0.7" right="1.25" top="1.71" bottom="0.75" header="0.3" footer="0.3"/>
  <pageSetup scale="3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rightToLeft="1" tabSelected="1" topLeftCell="I1" zoomScale="75" zoomScaleNormal="75" zoomScaleSheetLayoutView="75" workbookViewId="0">
      <selection activeCell="W50" sqref="W50"/>
    </sheetView>
  </sheetViews>
  <sheetFormatPr defaultRowHeight="15" x14ac:dyDescent="0.2"/>
  <cols>
    <col min="1" max="1" width="30" style="26" customWidth="1"/>
    <col min="2" max="2" width="25.85546875" style="26" customWidth="1"/>
    <col min="3" max="3" width="33.5703125" style="26" customWidth="1"/>
    <col min="4" max="4" width="12.140625" style="26" customWidth="1"/>
    <col min="5" max="5" width="22" style="26" customWidth="1"/>
    <col min="6" max="6" width="21.42578125" style="26" customWidth="1"/>
    <col min="7" max="7" width="27.28515625" style="26" customWidth="1"/>
    <col min="8" max="8" width="19.28515625" style="26" customWidth="1"/>
    <col min="9" max="9" width="22.140625" style="26" customWidth="1"/>
    <col min="10" max="10" width="13.85546875" style="26" customWidth="1"/>
    <col min="11" max="11" width="17.140625" style="26" customWidth="1"/>
    <col min="12" max="12" width="28" style="26" customWidth="1"/>
    <col min="13" max="13" width="43.7109375" style="26" customWidth="1"/>
    <col min="14" max="14" width="6.42578125" style="26" hidden="1" customWidth="1"/>
    <col min="15" max="15" width="7.42578125" style="26" customWidth="1"/>
    <col min="16" max="16384" width="9.140625" style="26"/>
  </cols>
  <sheetData>
    <row r="1" spans="1:32" ht="10.5" customHeight="1" x14ac:dyDescent="0.2"/>
    <row r="2" spans="1:32" ht="55.5" customHeight="1" x14ac:dyDescent="0.2">
      <c r="A2" s="464" t="s">
        <v>122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270"/>
      <c r="N2" s="28"/>
    </row>
    <row r="3" spans="1:32" ht="77.25" customHeight="1" thickBot="1" x14ac:dyDescent="0.25">
      <c r="A3" s="470" t="s">
        <v>147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271" t="s">
        <v>120</v>
      </c>
    </row>
    <row r="4" spans="1:32" ht="42.75" customHeight="1" thickTop="1" x14ac:dyDescent="0.45">
      <c r="A4" s="272"/>
      <c r="B4" s="465" t="s">
        <v>30</v>
      </c>
      <c r="C4" s="465"/>
      <c r="D4" s="465" t="s">
        <v>31</v>
      </c>
      <c r="E4" s="465"/>
      <c r="F4" s="465" t="s">
        <v>32</v>
      </c>
      <c r="G4" s="465"/>
      <c r="H4" s="465" t="s">
        <v>33</v>
      </c>
      <c r="I4" s="465"/>
      <c r="J4" s="465" t="s">
        <v>34</v>
      </c>
      <c r="K4" s="465"/>
      <c r="L4" s="465" t="s">
        <v>0</v>
      </c>
      <c r="M4" s="465"/>
      <c r="N4" s="28"/>
    </row>
    <row r="5" spans="1:32" ht="28.5" customHeight="1" x14ac:dyDescent="0.2">
      <c r="A5" s="273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28"/>
    </row>
    <row r="6" spans="1:32" ht="57.75" customHeight="1" thickBot="1" x14ac:dyDescent="0.25">
      <c r="A6" s="274" t="s">
        <v>73</v>
      </c>
      <c r="B6" s="275" t="s">
        <v>16</v>
      </c>
      <c r="C6" s="275" t="s">
        <v>17</v>
      </c>
      <c r="D6" s="275" t="s">
        <v>16</v>
      </c>
      <c r="E6" s="275" t="s">
        <v>17</v>
      </c>
      <c r="F6" s="275" t="s">
        <v>16</v>
      </c>
      <c r="G6" s="275" t="s">
        <v>17</v>
      </c>
      <c r="H6" s="275" t="s">
        <v>16</v>
      </c>
      <c r="I6" s="275" t="s">
        <v>17</v>
      </c>
      <c r="J6" s="275" t="s">
        <v>16</v>
      </c>
      <c r="K6" s="275" t="s">
        <v>17</v>
      </c>
      <c r="L6" s="275" t="s">
        <v>16</v>
      </c>
      <c r="M6" s="275" t="s">
        <v>17</v>
      </c>
    </row>
    <row r="7" spans="1:32" ht="45" customHeight="1" x14ac:dyDescent="0.2">
      <c r="A7" s="276" t="s">
        <v>1</v>
      </c>
      <c r="B7" s="277">
        <v>2</v>
      </c>
      <c r="C7" s="277">
        <v>50000</v>
      </c>
      <c r="D7" s="277">
        <v>0</v>
      </c>
      <c r="E7" s="277">
        <v>0</v>
      </c>
      <c r="F7" s="277">
        <v>98</v>
      </c>
      <c r="G7" s="277">
        <v>4613270</v>
      </c>
      <c r="H7" s="277">
        <v>1</v>
      </c>
      <c r="I7" s="277">
        <v>47500</v>
      </c>
      <c r="J7" s="277">
        <v>0</v>
      </c>
      <c r="K7" s="277">
        <v>0</v>
      </c>
      <c r="L7" s="277">
        <f>J7+H7+F7+D7+B7</f>
        <v>101</v>
      </c>
      <c r="M7" s="277">
        <f>K7+I7+G7+E7+C7</f>
        <v>4710770</v>
      </c>
    </row>
    <row r="8" spans="1:32" s="112" customFormat="1" ht="45" customHeight="1" x14ac:dyDescent="0.35">
      <c r="A8" s="278" t="s">
        <v>37</v>
      </c>
      <c r="B8" s="279">
        <v>2</v>
      </c>
      <c r="C8" s="279">
        <v>235000</v>
      </c>
      <c r="D8" s="279">
        <v>0</v>
      </c>
      <c r="E8" s="279">
        <v>0</v>
      </c>
      <c r="F8" s="279">
        <v>327</v>
      </c>
      <c r="G8" s="279">
        <v>15547900</v>
      </c>
      <c r="H8" s="279">
        <v>0</v>
      </c>
      <c r="I8" s="279">
        <v>0</v>
      </c>
      <c r="J8" s="279">
        <v>0</v>
      </c>
      <c r="K8" s="279">
        <v>0</v>
      </c>
      <c r="L8" s="279">
        <f t="shared" ref="L8:L21" si="0">J8+H8+F8+D8+B8</f>
        <v>329</v>
      </c>
      <c r="M8" s="279">
        <f t="shared" ref="M8:M21" si="1">K8+I8+G8+E8+C8</f>
        <v>15782900</v>
      </c>
    </row>
    <row r="9" spans="1:32" s="112" customFormat="1" ht="45" customHeight="1" x14ac:dyDescent="0.35">
      <c r="A9" s="280" t="s">
        <v>3</v>
      </c>
      <c r="B9" s="277">
        <v>184</v>
      </c>
      <c r="C9" s="277">
        <v>8493250</v>
      </c>
      <c r="D9" s="277">
        <v>0</v>
      </c>
      <c r="E9" s="277">
        <v>0</v>
      </c>
      <c r="F9" s="277">
        <v>98</v>
      </c>
      <c r="G9" s="277">
        <v>4852025</v>
      </c>
      <c r="H9" s="277">
        <v>1</v>
      </c>
      <c r="I9" s="277">
        <v>16000</v>
      </c>
      <c r="J9" s="277">
        <v>0</v>
      </c>
      <c r="K9" s="277">
        <v>0</v>
      </c>
      <c r="L9" s="277">
        <f t="shared" si="0"/>
        <v>283</v>
      </c>
      <c r="M9" s="277">
        <f t="shared" si="1"/>
        <v>13361275</v>
      </c>
      <c r="N9" s="58"/>
    </row>
    <row r="10" spans="1:32" s="112" customFormat="1" ht="45" customHeight="1" x14ac:dyDescent="0.35">
      <c r="A10" s="278" t="s">
        <v>5</v>
      </c>
      <c r="B10" s="279">
        <v>28</v>
      </c>
      <c r="C10" s="279">
        <v>1507150</v>
      </c>
      <c r="D10" s="279">
        <v>9</v>
      </c>
      <c r="E10" s="279">
        <v>526700</v>
      </c>
      <c r="F10" s="279">
        <v>1</v>
      </c>
      <c r="G10" s="279">
        <v>28800</v>
      </c>
      <c r="H10" s="279">
        <v>0</v>
      </c>
      <c r="I10" s="279">
        <v>0</v>
      </c>
      <c r="J10" s="279">
        <v>0</v>
      </c>
      <c r="K10" s="279">
        <v>0</v>
      </c>
      <c r="L10" s="279">
        <f t="shared" si="0"/>
        <v>38</v>
      </c>
      <c r="M10" s="279">
        <f t="shared" si="1"/>
        <v>2062650</v>
      </c>
    </row>
    <row r="11" spans="1:32" s="58" customFormat="1" ht="45" customHeight="1" x14ac:dyDescent="0.35">
      <c r="A11" s="280" t="s">
        <v>4</v>
      </c>
      <c r="B11" s="277">
        <v>524</v>
      </c>
      <c r="C11" s="277">
        <v>36749100</v>
      </c>
      <c r="D11" s="277">
        <v>0</v>
      </c>
      <c r="E11" s="277">
        <v>0</v>
      </c>
      <c r="F11" s="277">
        <v>1</v>
      </c>
      <c r="G11" s="277">
        <v>39000</v>
      </c>
      <c r="H11" s="277">
        <v>0</v>
      </c>
      <c r="I11" s="277">
        <v>0</v>
      </c>
      <c r="J11" s="277">
        <v>0</v>
      </c>
      <c r="K11" s="277">
        <v>0</v>
      </c>
      <c r="L11" s="277">
        <f t="shared" si="0"/>
        <v>525</v>
      </c>
      <c r="M11" s="277">
        <f t="shared" si="1"/>
        <v>36788100</v>
      </c>
      <c r="O11" s="112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pans="1:32" s="59" customFormat="1" ht="45" customHeight="1" x14ac:dyDescent="0.35">
      <c r="A12" s="278" t="s">
        <v>6</v>
      </c>
      <c r="B12" s="279">
        <v>237</v>
      </c>
      <c r="C12" s="279">
        <v>12923713</v>
      </c>
      <c r="D12" s="279">
        <v>0</v>
      </c>
      <c r="E12" s="279">
        <v>0</v>
      </c>
      <c r="F12" s="279">
        <v>0</v>
      </c>
      <c r="G12" s="279">
        <v>0</v>
      </c>
      <c r="H12" s="279">
        <v>0</v>
      </c>
      <c r="I12" s="279">
        <v>0</v>
      </c>
      <c r="J12" s="279">
        <v>0</v>
      </c>
      <c r="K12" s="279">
        <v>0</v>
      </c>
      <c r="L12" s="279">
        <f t="shared" si="0"/>
        <v>237</v>
      </c>
      <c r="M12" s="279">
        <f t="shared" si="1"/>
        <v>12923713</v>
      </c>
      <c r="O12" s="112"/>
    </row>
    <row r="13" spans="1:32" s="58" customFormat="1" ht="45" customHeight="1" x14ac:dyDescent="0.35">
      <c r="A13" s="280" t="s">
        <v>7</v>
      </c>
      <c r="B13" s="277">
        <v>426</v>
      </c>
      <c r="C13" s="277">
        <v>18376824</v>
      </c>
      <c r="D13" s="277">
        <v>0</v>
      </c>
      <c r="E13" s="277">
        <v>0</v>
      </c>
      <c r="F13" s="277">
        <v>3</v>
      </c>
      <c r="G13" s="277">
        <v>141900</v>
      </c>
      <c r="H13" s="277">
        <v>0</v>
      </c>
      <c r="I13" s="277">
        <v>0</v>
      </c>
      <c r="J13" s="277">
        <v>0</v>
      </c>
      <c r="K13" s="277">
        <v>0</v>
      </c>
      <c r="L13" s="277">
        <f t="shared" si="0"/>
        <v>429</v>
      </c>
      <c r="M13" s="277">
        <f t="shared" si="1"/>
        <v>18518724</v>
      </c>
      <c r="O13" s="112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</row>
    <row r="14" spans="1:32" s="59" customFormat="1" ht="45" customHeight="1" x14ac:dyDescent="0.35">
      <c r="A14" s="278" t="s">
        <v>12</v>
      </c>
      <c r="B14" s="279">
        <v>168</v>
      </c>
      <c r="C14" s="279">
        <v>7099025</v>
      </c>
      <c r="D14" s="279">
        <v>0</v>
      </c>
      <c r="E14" s="279">
        <v>0</v>
      </c>
      <c r="F14" s="279">
        <v>0</v>
      </c>
      <c r="G14" s="279">
        <v>0</v>
      </c>
      <c r="H14" s="279">
        <v>0</v>
      </c>
      <c r="I14" s="279">
        <v>0</v>
      </c>
      <c r="J14" s="279">
        <v>0</v>
      </c>
      <c r="K14" s="279">
        <v>0</v>
      </c>
      <c r="L14" s="279">
        <f t="shared" si="0"/>
        <v>168</v>
      </c>
      <c r="M14" s="279">
        <f t="shared" si="1"/>
        <v>7099025</v>
      </c>
      <c r="O14" s="112"/>
    </row>
    <row r="15" spans="1:32" s="58" customFormat="1" ht="45" customHeight="1" x14ac:dyDescent="0.35">
      <c r="A15" s="280" t="s">
        <v>2</v>
      </c>
      <c r="B15" s="277">
        <v>75</v>
      </c>
      <c r="C15" s="277">
        <v>2367600</v>
      </c>
      <c r="D15" s="277">
        <v>0</v>
      </c>
      <c r="E15" s="277">
        <v>0</v>
      </c>
      <c r="F15" s="277">
        <v>44</v>
      </c>
      <c r="G15" s="277">
        <v>1730900</v>
      </c>
      <c r="H15" s="277">
        <v>0</v>
      </c>
      <c r="I15" s="277">
        <v>0</v>
      </c>
      <c r="J15" s="277">
        <v>0</v>
      </c>
      <c r="K15" s="277">
        <v>0</v>
      </c>
      <c r="L15" s="277">
        <f t="shared" si="0"/>
        <v>119</v>
      </c>
      <c r="M15" s="277">
        <f t="shared" si="1"/>
        <v>4098500</v>
      </c>
      <c r="O15" s="112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1:32" s="59" customFormat="1" ht="45" customHeight="1" x14ac:dyDescent="0.35">
      <c r="A16" s="278" t="s">
        <v>8</v>
      </c>
      <c r="B16" s="279">
        <v>415</v>
      </c>
      <c r="C16" s="279">
        <v>23196731</v>
      </c>
      <c r="D16" s="279">
        <v>0</v>
      </c>
      <c r="E16" s="279">
        <v>0</v>
      </c>
      <c r="F16" s="279">
        <v>0</v>
      </c>
      <c r="G16" s="279">
        <v>0</v>
      </c>
      <c r="H16" s="279">
        <v>1</v>
      </c>
      <c r="I16" s="279">
        <v>74000</v>
      </c>
      <c r="J16" s="279">
        <v>0</v>
      </c>
      <c r="K16" s="279">
        <v>0</v>
      </c>
      <c r="L16" s="279">
        <f t="shared" si="0"/>
        <v>416</v>
      </c>
      <c r="M16" s="279">
        <f t="shared" si="1"/>
        <v>23270731</v>
      </c>
      <c r="O16" s="112"/>
    </row>
    <row r="17" spans="1:32" s="58" customFormat="1" ht="45" customHeight="1" x14ac:dyDescent="0.35">
      <c r="A17" s="280" t="s">
        <v>69</v>
      </c>
      <c r="B17" s="277">
        <v>245</v>
      </c>
      <c r="C17" s="277">
        <v>10235826</v>
      </c>
      <c r="D17" s="277">
        <v>0</v>
      </c>
      <c r="E17" s="277">
        <v>0</v>
      </c>
      <c r="F17" s="277">
        <v>1</v>
      </c>
      <c r="G17" s="277">
        <v>33000</v>
      </c>
      <c r="H17" s="277">
        <v>0</v>
      </c>
      <c r="I17" s="277">
        <v>0</v>
      </c>
      <c r="J17" s="277">
        <v>0</v>
      </c>
      <c r="K17" s="277">
        <v>0</v>
      </c>
      <c r="L17" s="277">
        <f t="shared" si="0"/>
        <v>246</v>
      </c>
      <c r="M17" s="277">
        <f t="shared" si="1"/>
        <v>10268826</v>
      </c>
      <c r="O17" s="112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s="59" customFormat="1" ht="45" customHeight="1" x14ac:dyDescent="0.35">
      <c r="A18" s="278" t="s">
        <v>10</v>
      </c>
      <c r="B18" s="279">
        <v>54</v>
      </c>
      <c r="C18" s="279">
        <v>2782000</v>
      </c>
      <c r="D18" s="279">
        <v>0</v>
      </c>
      <c r="E18" s="279">
        <v>0</v>
      </c>
      <c r="F18" s="279">
        <v>0</v>
      </c>
      <c r="G18" s="279">
        <v>0</v>
      </c>
      <c r="H18" s="279">
        <v>0</v>
      </c>
      <c r="I18" s="279">
        <v>0</v>
      </c>
      <c r="J18" s="279">
        <v>0</v>
      </c>
      <c r="K18" s="279">
        <v>0</v>
      </c>
      <c r="L18" s="279">
        <f t="shared" si="0"/>
        <v>54</v>
      </c>
      <c r="M18" s="279">
        <f t="shared" si="1"/>
        <v>2782000</v>
      </c>
      <c r="O18" s="112"/>
    </row>
    <row r="19" spans="1:32" s="58" customFormat="1" ht="45" customHeight="1" x14ac:dyDescent="0.35">
      <c r="A19" s="280" t="s">
        <v>11</v>
      </c>
      <c r="B19" s="277">
        <v>567</v>
      </c>
      <c r="C19" s="277">
        <v>16688500</v>
      </c>
      <c r="D19" s="277">
        <v>0</v>
      </c>
      <c r="E19" s="277">
        <v>0</v>
      </c>
      <c r="F19" s="277">
        <v>0</v>
      </c>
      <c r="G19" s="277">
        <v>0</v>
      </c>
      <c r="H19" s="277">
        <v>1</v>
      </c>
      <c r="I19" s="277">
        <v>17750</v>
      </c>
      <c r="J19" s="277">
        <v>0</v>
      </c>
      <c r="K19" s="277">
        <v>0</v>
      </c>
      <c r="L19" s="277">
        <f t="shared" si="0"/>
        <v>568</v>
      </c>
      <c r="M19" s="277">
        <f t="shared" si="1"/>
        <v>16706250</v>
      </c>
      <c r="O19" s="112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</row>
    <row r="20" spans="1:32" s="59" customFormat="1" ht="45" customHeight="1" x14ac:dyDescent="0.35">
      <c r="A20" s="278" t="s">
        <v>13</v>
      </c>
      <c r="B20" s="279">
        <v>219</v>
      </c>
      <c r="C20" s="279">
        <v>8566750</v>
      </c>
      <c r="D20" s="279">
        <v>0</v>
      </c>
      <c r="E20" s="279">
        <v>0</v>
      </c>
      <c r="F20" s="279">
        <v>0</v>
      </c>
      <c r="G20" s="279">
        <v>0</v>
      </c>
      <c r="H20" s="279">
        <v>1</v>
      </c>
      <c r="I20" s="279">
        <v>40500</v>
      </c>
      <c r="J20" s="279">
        <v>0</v>
      </c>
      <c r="K20" s="279">
        <v>0</v>
      </c>
      <c r="L20" s="279">
        <f t="shared" si="0"/>
        <v>220</v>
      </c>
      <c r="M20" s="279">
        <f t="shared" si="1"/>
        <v>8607250</v>
      </c>
      <c r="O20" s="112"/>
    </row>
    <row r="21" spans="1:32" s="58" customFormat="1" ht="45" customHeight="1" x14ac:dyDescent="0.35">
      <c r="A21" s="280" t="s">
        <v>14</v>
      </c>
      <c r="B21" s="277">
        <v>447</v>
      </c>
      <c r="C21" s="277">
        <v>30140620</v>
      </c>
      <c r="D21" s="277">
        <v>6</v>
      </c>
      <c r="E21" s="277">
        <v>399800</v>
      </c>
      <c r="F21" s="277">
        <v>22</v>
      </c>
      <c r="G21" s="277">
        <v>780100</v>
      </c>
      <c r="H21" s="277">
        <v>3</v>
      </c>
      <c r="I21" s="277">
        <v>150950</v>
      </c>
      <c r="J21" s="277">
        <v>0</v>
      </c>
      <c r="K21" s="277">
        <v>0</v>
      </c>
      <c r="L21" s="277">
        <f t="shared" si="0"/>
        <v>478</v>
      </c>
      <c r="M21" s="277">
        <f t="shared" si="1"/>
        <v>31471470</v>
      </c>
      <c r="O21" s="112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</row>
    <row r="22" spans="1:32" s="59" customFormat="1" ht="45" customHeight="1" thickBot="1" x14ac:dyDescent="0.4">
      <c r="A22" s="281" t="s">
        <v>0</v>
      </c>
      <c r="B22" s="282">
        <f t="shared" ref="B22:M22" si="2">SUM(B7:B21)</f>
        <v>3593</v>
      </c>
      <c r="C22" s="282">
        <f t="shared" si="2"/>
        <v>179412089</v>
      </c>
      <c r="D22" s="282">
        <f t="shared" si="2"/>
        <v>15</v>
      </c>
      <c r="E22" s="282">
        <f t="shared" si="2"/>
        <v>926500</v>
      </c>
      <c r="F22" s="282">
        <f t="shared" si="2"/>
        <v>595</v>
      </c>
      <c r="G22" s="282">
        <f t="shared" si="2"/>
        <v>27766895</v>
      </c>
      <c r="H22" s="282">
        <f t="shared" si="2"/>
        <v>8</v>
      </c>
      <c r="I22" s="282">
        <f t="shared" si="2"/>
        <v>346700</v>
      </c>
      <c r="J22" s="282">
        <f t="shared" si="2"/>
        <v>0</v>
      </c>
      <c r="K22" s="282">
        <f t="shared" si="2"/>
        <v>0</v>
      </c>
      <c r="L22" s="282">
        <f t="shared" si="2"/>
        <v>4211</v>
      </c>
      <c r="M22" s="282">
        <f t="shared" si="2"/>
        <v>208452184</v>
      </c>
    </row>
    <row r="23" spans="1:32" ht="16.5" customHeight="1" thickTop="1" x14ac:dyDescent="0.2">
      <c r="A23" s="467"/>
      <c r="B23" s="467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4"/>
      <c r="N23" s="32"/>
      <c r="O23" s="32"/>
      <c r="P23" s="32"/>
      <c r="Q23" s="32"/>
    </row>
    <row r="24" spans="1:32" ht="15" customHeight="1" x14ac:dyDescent="0.2">
      <c r="A24" s="468"/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31"/>
      <c r="N24" s="31"/>
      <c r="O24" s="31"/>
      <c r="P24" s="31"/>
      <c r="Q24" s="31"/>
    </row>
    <row r="25" spans="1:32" ht="15.75" x14ac:dyDescent="0.25">
      <c r="F25" s="469"/>
      <c r="G25" s="469"/>
    </row>
    <row r="27" spans="1:32" x14ac:dyDescent="0.2">
      <c r="L27" s="36"/>
    </row>
    <row r="31" spans="1:32" ht="15" customHeight="1" x14ac:dyDescent="0.2"/>
    <row r="32" spans="1:32" ht="15" customHeight="1" x14ac:dyDescent="0.2"/>
    <row r="33" spans="7:7" ht="15" customHeight="1" x14ac:dyDescent="0.2"/>
    <row r="34" spans="7:7" ht="15" customHeight="1" x14ac:dyDescent="0.2"/>
    <row r="39" spans="7:7" ht="20.25" x14ac:dyDescent="0.3">
      <c r="G39" s="177"/>
    </row>
    <row r="40" spans="7:7" hidden="1" x14ac:dyDescent="0.2"/>
    <row r="41" spans="7:7" hidden="1" x14ac:dyDescent="0.2"/>
    <row r="42" spans="7:7" hidden="1" x14ac:dyDescent="0.2"/>
    <row r="43" spans="7:7" hidden="1" x14ac:dyDescent="0.2"/>
    <row r="44" spans="7:7" hidden="1" x14ac:dyDescent="0.2"/>
  </sheetData>
  <mergeCells count="10">
    <mergeCell ref="A2:L2"/>
    <mergeCell ref="B4:C5"/>
    <mergeCell ref="L4:M5"/>
    <mergeCell ref="A23:L24"/>
    <mergeCell ref="F25:G25"/>
    <mergeCell ref="A3:L3"/>
    <mergeCell ref="J4:K5"/>
    <mergeCell ref="H4:I5"/>
    <mergeCell ref="F4:G5"/>
    <mergeCell ref="D4:E5"/>
  </mergeCells>
  <pageMargins left="0.21" right="1.33" top="1.44" bottom="0.63" header="1.77" footer="0.6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rightToLeft="1" topLeftCell="A2" zoomScaleNormal="100" zoomScaleSheetLayoutView="75" zoomScalePageLayoutView="80" workbookViewId="0">
      <selection activeCell="A3" sqref="A3:M3"/>
    </sheetView>
  </sheetViews>
  <sheetFormatPr defaultRowHeight="12.75" x14ac:dyDescent="0.2"/>
  <cols>
    <col min="1" max="1" width="33.7109375" customWidth="1"/>
    <col min="2" max="2" width="11.140625" customWidth="1"/>
    <col min="3" max="3" width="15.85546875" customWidth="1"/>
    <col min="4" max="4" width="22.5703125" customWidth="1"/>
    <col min="5" max="5" width="10.85546875" customWidth="1"/>
    <col min="6" max="6" width="10.42578125" customWidth="1"/>
    <col min="7" max="7" width="13.7109375" customWidth="1"/>
    <col min="8" max="8" width="19.28515625" customWidth="1"/>
    <col min="9" max="9" width="9" customWidth="1"/>
    <col min="10" max="10" width="11" customWidth="1"/>
    <col min="11" max="11" width="15.42578125" customWidth="1"/>
    <col min="12" max="12" width="21.5703125" customWidth="1"/>
    <col min="13" max="13" width="11.7109375" customWidth="1"/>
    <col min="14" max="14" width="9.140625" hidden="1" customWidth="1"/>
    <col min="15" max="15" width="0.5703125" hidden="1" customWidth="1"/>
    <col min="16" max="16" width="7.85546875" customWidth="1"/>
  </cols>
  <sheetData>
    <row r="1" spans="1:16" ht="0.4" customHeight="1" x14ac:dyDescent="0.2">
      <c r="A1" s="385" t="s">
        <v>71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6" ht="36.75" customHeight="1" x14ac:dyDescent="0.35">
      <c r="A2" s="131" t="s">
        <v>79</v>
      </c>
      <c r="B2" s="131"/>
      <c r="C2" s="131"/>
      <c r="D2" s="390" t="s">
        <v>112</v>
      </c>
      <c r="E2" s="390"/>
      <c r="F2" s="390"/>
      <c r="G2" s="390"/>
      <c r="H2" s="390"/>
      <c r="I2" s="390"/>
      <c r="J2" s="390"/>
      <c r="K2" s="390"/>
      <c r="L2" s="131"/>
      <c r="M2" s="131"/>
    </row>
    <row r="3" spans="1:16" ht="31.5" customHeight="1" x14ac:dyDescent="0.2">
      <c r="A3" s="389" t="s">
        <v>148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6" ht="32.25" customHeight="1" thickBot="1" x14ac:dyDescent="0.4">
      <c r="A4" s="132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33" t="s">
        <v>76</v>
      </c>
      <c r="N4" s="20"/>
    </row>
    <row r="5" spans="1:16" ht="33.75" customHeight="1" thickTop="1" x14ac:dyDescent="0.2">
      <c r="A5" s="134" t="s">
        <v>66</v>
      </c>
      <c r="B5" s="388" t="s">
        <v>59</v>
      </c>
      <c r="C5" s="388"/>
      <c r="D5" s="388"/>
      <c r="E5" s="388"/>
      <c r="F5" s="388" t="s">
        <v>70</v>
      </c>
      <c r="G5" s="388"/>
      <c r="H5" s="388"/>
      <c r="I5" s="388"/>
      <c r="J5" s="388" t="s">
        <v>0</v>
      </c>
      <c r="K5" s="388"/>
      <c r="L5" s="388"/>
      <c r="M5" s="388"/>
      <c r="N5" s="11" t="s">
        <v>66</v>
      </c>
    </row>
    <row r="6" spans="1:16" ht="12.75" customHeight="1" x14ac:dyDescent="0.2">
      <c r="A6" s="386" t="s">
        <v>67</v>
      </c>
      <c r="B6" s="380" t="s">
        <v>16</v>
      </c>
      <c r="C6" s="380" t="s">
        <v>123</v>
      </c>
      <c r="D6" s="380" t="s">
        <v>17</v>
      </c>
      <c r="E6" s="380" t="s">
        <v>80</v>
      </c>
      <c r="F6" s="380" t="s">
        <v>16</v>
      </c>
      <c r="G6" s="380" t="s">
        <v>123</v>
      </c>
      <c r="H6" s="380" t="s">
        <v>17</v>
      </c>
      <c r="I6" s="380" t="s">
        <v>80</v>
      </c>
      <c r="J6" s="380" t="s">
        <v>16</v>
      </c>
      <c r="K6" s="380" t="s">
        <v>123</v>
      </c>
      <c r="L6" s="380" t="s">
        <v>17</v>
      </c>
      <c r="M6" s="380" t="s">
        <v>80</v>
      </c>
      <c r="N6" s="88"/>
      <c r="O6" s="88"/>
      <c r="P6" s="88"/>
    </row>
    <row r="7" spans="1:16" ht="63.75" customHeight="1" thickBot="1" x14ac:dyDescent="0.25">
      <c r="A7" s="387"/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88"/>
      <c r="O7" s="88"/>
      <c r="P7" s="88"/>
    </row>
    <row r="8" spans="1:16" ht="30" customHeight="1" x14ac:dyDescent="0.2">
      <c r="A8" s="293" t="s">
        <v>60</v>
      </c>
      <c r="B8" s="180">
        <v>17429</v>
      </c>
      <c r="C8" s="180">
        <v>4298051</v>
      </c>
      <c r="D8" s="180">
        <v>1658039214</v>
      </c>
      <c r="E8" s="180">
        <f>D8/C8</f>
        <v>385.76536527835526</v>
      </c>
      <c r="F8" s="180">
        <v>4211</v>
      </c>
      <c r="G8" s="180">
        <v>625395</v>
      </c>
      <c r="H8" s="180">
        <v>208452184</v>
      </c>
      <c r="I8" s="180">
        <f>H8/G8</f>
        <v>333.31284068468727</v>
      </c>
      <c r="J8" s="180">
        <f>B8+F8</f>
        <v>21640</v>
      </c>
      <c r="K8" s="180">
        <f>G8+C8</f>
        <v>4923446</v>
      </c>
      <c r="L8" s="180">
        <f>H8+D8</f>
        <v>1866491398</v>
      </c>
      <c r="M8" s="180">
        <f>L8/K8</f>
        <v>379.10264436738009</v>
      </c>
    </row>
    <row r="9" spans="1:16" ht="30" customHeight="1" x14ac:dyDescent="0.2">
      <c r="A9" s="294" t="s">
        <v>61</v>
      </c>
      <c r="B9" s="181">
        <v>12</v>
      </c>
      <c r="C9" s="181">
        <v>10874</v>
      </c>
      <c r="D9" s="181">
        <v>4247400</v>
      </c>
      <c r="E9" s="181">
        <f t="shared" ref="E9:E14" si="0">D9/C9</f>
        <v>390.6014346146772</v>
      </c>
      <c r="F9" s="181">
        <v>3</v>
      </c>
      <c r="G9" s="181">
        <v>7674</v>
      </c>
      <c r="H9" s="181">
        <v>3168000</v>
      </c>
      <c r="I9" s="181">
        <f t="shared" ref="I9:I14" si="1">H9/G9</f>
        <v>412.82251759186863</v>
      </c>
      <c r="J9" s="181">
        <f t="shared" ref="J9:J14" si="2">B9+F9</f>
        <v>15</v>
      </c>
      <c r="K9" s="181">
        <f t="shared" ref="K9:K14" si="3">G9+C9</f>
        <v>18548</v>
      </c>
      <c r="L9" s="181">
        <f t="shared" ref="L9:L14" si="4">H9+D9</f>
        <v>7415400</v>
      </c>
      <c r="M9" s="181">
        <f t="shared" ref="M9:M14" si="5">L9/K9</f>
        <v>399.79512615915462</v>
      </c>
    </row>
    <row r="10" spans="1:16" ht="30" customHeight="1" x14ac:dyDescent="0.2">
      <c r="A10" s="293" t="s">
        <v>62</v>
      </c>
      <c r="B10" s="180">
        <v>527</v>
      </c>
      <c r="C10" s="180">
        <v>566607</v>
      </c>
      <c r="D10" s="180">
        <v>222528492</v>
      </c>
      <c r="E10" s="180">
        <f t="shared" si="0"/>
        <v>392.73869189755862</v>
      </c>
      <c r="F10" s="180">
        <v>16</v>
      </c>
      <c r="G10" s="180">
        <v>10085</v>
      </c>
      <c r="H10" s="180">
        <v>4048900</v>
      </c>
      <c r="I10" s="180">
        <f t="shared" si="1"/>
        <v>401.47744174516606</v>
      </c>
      <c r="J10" s="180">
        <f t="shared" si="2"/>
        <v>543</v>
      </c>
      <c r="K10" s="180">
        <f t="shared" si="3"/>
        <v>576692</v>
      </c>
      <c r="L10" s="180">
        <f t="shared" si="4"/>
        <v>226577392</v>
      </c>
      <c r="M10" s="180">
        <f t="shared" si="5"/>
        <v>392.89151228038537</v>
      </c>
    </row>
    <row r="11" spans="1:16" ht="30.75" customHeight="1" x14ac:dyDescent="0.2">
      <c r="A11" s="294" t="s">
        <v>64</v>
      </c>
      <c r="B11" s="181">
        <v>40</v>
      </c>
      <c r="C11" s="181">
        <v>20304</v>
      </c>
      <c r="D11" s="181">
        <v>7968435</v>
      </c>
      <c r="E11" s="181">
        <f t="shared" si="0"/>
        <v>392.45641252955085</v>
      </c>
      <c r="F11" s="181">
        <v>1</v>
      </c>
      <c r="G11" s="181">
        <v>33</v>
      </c>
      <c r="H11" s="181">
        <v>9900</v>
      </c>
      <c r="I11" s="181">
        <f t="shared" si="1"/>
        <v>300</v>
      </c>
      <c r="J11" s="181">
        <f t="shared" si="2"/>
        <v>41</v>
      </c>
      <c r="K11" s="181">
        <f t="shared" si="3"/>
        <v>20337</v>
      </c>
      <c r="L11" s="181">
        <f t="shared" si="4"/>
        <v>7978335</v>
      </c>
      <c r="M11" s="181">
        <f t="shared" si="5"/>
        <v>392.30638737276882</v>
      </c>
    </row>
    <row r="12" spans="1:16" ht="45" customHeight="1" x14ac:dyDescent="0.2">
      <c r="A12" s="293" t="s">
        <v>124</v>
      </c>
      <c r="B12" s="180">
        <v>52</v>
      </c>
      <c r="C12" s="180">
        <v>53424</v>
      </c>
      <c r="D12" s="180">
        <v>18094180</v>
      </c>
      <c r="E12" s="182">
        <f t="shared" si="0"/>
        <v>338.69010182689431</v>
      </c>
      <c r="F12" s="182">
        <v>17</v>
      </c>
      <c r="G12" s="182">
        <v>9258</v>
      </c>
      <c r="H12" s="182">
        <v>3447850</v>
      </c>
      <c r="I12" s="182">
        <f t="shared" si="1"/>
        <v>372.41844890905162</v>
      </c>
      <c r="J12" s="182">
        <f t="shared" si="2"/>
        <v>69</v>
      </c>
      <c r="K12" s="182">
        <f t="shared" si="3"/>
        <v>62682</v>
      </c>
      <c r="L12" s="182">
        <f t="shared" si="4"/>
        <v>21542030</v>
      </c>
      <c r="M12" s="182">
        <f t="shared" si="5"/>
        <v>343.67170798634379</v>
      </c>
    </row>
    <row r="13" spans="1:16" ht="30" customHeight="1" x14ac:dyDescent="0.2">
      <c r="A13" s="294" t="s">
        <v>63</v>
      </c>
      <c r="B13" s="181">
        <v>39</v>
      </c>
      <c r="C13" s="181">
        <v>25742</v>
      </c>
      <c r="D13" s="181">
        <v>10105300</v>
      </c>
      <c r="E13" s="181">
        <f t="shared" si="0"/>
        <v>392.56079558697849</v>
      </c>
      <c r="F13" s="181">
        <v>2</v>
      </c>
      <c r="G13" s="181">
        <v>1743</v>
      </c>
      <c r="H13" s="181">
        <v>1334400</v>
      </c>
      <c r="I13" s="181">
        <f t="shared" si="1"/>
        <v>765.57659208261623</v>
      </c>
      <c r="J13" s="181">
        <f t="shared" si="2"/>
        <v>41</v>
      </c>
      <c r="K13" s="181">
        <f t="shared" si="3"/>
        <v>27485</v>
      </c>
      <c r="L13" s="181">
        <f t="shared" si="4"/>
        <v>11439700</v>
      </c>
      <c r="M13" s="181">
        <f t="shared" si="5"/>
        <v>416.21611788248134</v>
      </c>
    </row>
    <row r="14" spans="1:16" ht="28.5" customHeight="1" thickBot="1" x14ac:dyDescent="0.25">
      <c r="A14" s="129" t="s">
        <v>0</v>
      </c>
      <c r="B14" s="130">
        <f>SUM(B8:B13)</f>
        <v>18099</v>
      </c>
      <c r="C14" s="130">
        <f>SUM(C8:C13)</f>
        <v>4975002</v>
      </c>
      <c r="D14" s="130">
        <f>SUM(D8:D13)</f>
        <v>1920983021</v>
      </c>
      <c r="E14" s="130">
        <f t="shared" si="0"/>
        <v>386.12708517504115</v>
      </c>
      <c r="F14" s="130">
        <f>SUM(F8:F13)</f>
        <v>4250</v>
      </c>
      <c r="G14" s="130">
        <f>SUM(G8:G13)</f>
        <v>654188</v>
      </c>
      <c r="H14" s="130">
        <f>SUM(H8:H13)</f>
        <v>220461234</v>
      </c>
      <c r="I14" s="130">
        <f t="shared" si="1"/>
        <v>336.99981350926646</v>
      </c>
      <c r="J14" s="130">
        <f t="shared" si="2"/>
        <v>22349</v>
      </c>
      <c r="K14" s="130">
        <f t="shared" si="3"/>
        <v>5629190</v>
      </c>
      <c r="L14" s="130">
        <f t="shared" si="4"/>
        <v>2141444255</v>
      </c>
      <c r="M14" s="130">
        <f t="shared" si="5"/>
        <v>380.41783187279162</v>
      </c>
      <c r="N14" s="29"/>
      <c r="O14" s="30"/>
    </row>
    <row r="15" spans="1:16" ht="20.25" customHeight="1" thickTop="1" x14ac:dyDescent="0.2">
      <c r="A15" s="64" t="s">
        <v>97</v>
      </c>
      <c r="B15" s="64"/>
      <c r="C15" s="135"/>
      <c r="D15" s="135"/>
      <c r="E15" s="135"/>
      <c r="F15" s="63"/>
      <c r="G15" s="63"/>
      <c r="H15" s="39"/>
      <c r="I15" s="39"/>
      <c r="J15" s="382"/>
      <c r="K15" s="382"/>
      <c r="L15" s="382"/>
      <c r="M15" s="87"/>
    </row>
    <row r="16" spans="1:16" ht="15" customHeight="1" x14ac:dyDescent="0.2">
      <c r="A16" s="65" t="s">
        <v>95</v>
      </c>
      <c r="B16" s="65"/>
      <c r="C16" s="65"/>
      <c r="D16" s="65"/>
      <c r="E16" s="65"/>
      <c r="F16" s="40"/>
      <c r="G16" s="40"/>
      <c r="H16" s="40"/>
      <c r="I16" s="41"/>
      <c r="J16" s="383"/>
      <c r="K16" s="383"/>
      <c r="L16" s="384"/>
      <c r="M16" s="42"/>
    </row>
    <row r="18" spans="5:10" x14ac:dyDescent="0.2">
      <c r="E18" s="66"/>
    </row>
    <row r="19" spans="5:10" x14ac:dyDescent="0.2">
      <c r="J19" s="19"/>
    </row>
    <row r="20" spans="5:10" x14ac:dyDescent="0.2">
      <c r="G20" s="89"/>
      <c r="J20" s="19"/>
    </row>
    <row r="21" spans="5:10" x14ac:dyDescent="0.2">
      <c r="J21" s="19"/>
    </row>
    <row r="22" spans="5:10" x14ac:dyDescent="0.2">
      <c r="J22" s="19"/>
    </row>
    <row r="23" spans="5:10" ht="15" x14ac:dyDescent="0.2">
      <c r="F23" s="379"/>
      <c r="G23" s="379"/>
      <c r="J23" s="19"/>
    </row>
    <row r="24" spans="5:10" x14ac:dyDescent="0.2">
      <c r="J24" s="19"/>
    </row>
    <row r="25" spans="5:10" x14ac:dyDescent="0.2">
      <c r="J25" s="19"/>
    </row>
    <row r="28" spans="5:10" x14ac:dyDescent="0.2">
      <c r="J28" s="19"/>
    </row>
    <row r="29" spans="5:10" x14ac:dyDescent="0.2">
      <c r="J29" s="19"/>
    </row>
    <row r="31" spans="5:10" ht="18" x14ac:dyDescent="0.25">
      <c r="H31" s="22"/>
    </row>
    <row r="32" spans="5:10" ht="15" x14ac:dyDescent="0.2">
      <c r="G32" s="26"/>
      <c r="J32" s="19"/>
    </row>
    <row r="33" spans="10:10" x14ac:dyDescent="0.2">
      <c r="J33" s="19"/>
    </row>
    <row r="38" spans="10:10" hidden="1" x14ac:dyDescent="0.2"/>
    <row r="39" spans="10:10" hidden="1" x14ac:dyDescent="0.2"/>
    <row r="40" spans="10:10" hidden="1" x14ac:dyDescent="0.2"/>
    <row r="41" spans="10:10" hidden="1" x14ac:dyDescent="0.2"/>
    <row r="42" spans="10:10" hidden="1" x14ac:dyDescent="0.2"/>
  </sheetData>
  <mergeCells count="22">
    <mergeCell ref="A1:M1"/>
    <mergeCell ref="A6:A7"/>
    <mergeCell ref="B6:B7"/>
    <mergeCell ref="C6:C7"/>
    <mergeCell ref="D6:D7"/>
    <mergeCell ref="E6:E7"/>
    <mergeCell ref="B5:E5"/>
    <mergeCell ref="F5:I5"/>
    <mergeCell ref="J5:M5"/>
    <mergeCell ref="A3:M3"/>
    <mergeCell ref="D2:K2"/>
    <mergeCell ref="F23:G23"/>
    <mergeCell ref="M6:M7"/>
    <mergeCell ref="J15:L15"/>
    <mergeCell ref="J16:L16"/>
    <mergeCell ref="G6:G7"/>
    <mergeCell ref="H6:H7"/>
    <mergeCell ref="F6:F7"/>
    <mergeCell ref="J6:J7"/>
    <mergeCell ref="K6:K7"/>
    <mergeCell ref="L6:L7"/>
    <mergeCell ref="I6:I7"/>
  </mergeCells>
  <printOptions horizontalCentered="1" verticalCentered="1"/>
  <pageMargins left="0.3" right="0.74" top="1.43" bottom="0.79" header="0.511811023622047" footer="0.87"/>
  <pageSetup paperSize="9" scale="63" orientation="landscape" r:id="rId1"/>
  <headerFooter alignWithMargins="0">
    <oddFooter xml:space="preserve">&amp;C&amp;12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rightToLeft="1" zoomScale="75" zoomScaleNormal="75" workbookViewId="0">
      <selection activeCell="B8" sqref="B8:O23"/>
    </sheetView>
  </sheetViews>
  <sheetFormatPr defaultRowHeight="12.75" x14ac:dyDescent="0.2"/>
  <cols>
    <col min="1" max="1" width="13.28515625" customWidth="1"/>
    <col min="2" max="2" width="14.85546875" customWidth="1"/>
    <col min="3" max="3" width="22.140625" customWidth="1"/>
    <col min="4" max="4" width="9.140625" customWidth="1"/>
    <col min="5" max="5" width="18.5703125" customWidth="1"/>
    <col min="6" max="6" width="5.42578125" customWidth="1"/>
    <col min="7" max="7" width="15.5703125" customWidth="1"/>
    <col min="8" max="8" width="7.42578125" customWidth="1"/>
    <col min="9" max="9" width="15.7109375" customWidth="1"/>
    <col min="10" max="10" width="5.42578125" customWidth="1"/>
    <col min="11" max="11" width="11" customWidth="1"/>
    <col min="12" max="12" width="9.28515625" bestFit="1" customWidth="1"/>
    <col min="13" max="13" width="18.7109375" customWidth="1"/>
    <col min="14" max="14" width="11.7109375" customWidth="1"/>
    <col min="15" max="15" width="23.5703125" customWidth="1"/>
    <col min="16" max="16" width="14.140625" customWidth="1"/>
  </cols>
  <sheetData>
    <row r="3" spans="1:18" s="68" customFormat="1" ht="27.75" customHeight="1" x14ac:dyDescent="0.2">
      <c r="A3" s="136"/>
      <c r="B3" s="136"/>
      <c r="C3" s="136"/>
      <c r="D3" s="136"/>
      <c r="E3" s="136"/>
      <c r="F3" s="392" t="s">
        <v>113</v>
      </c>
      <c r="G3" s="392"/>
      <c r="H3" s="392"/>
      <c r="I3" s="392"/>
      <c r="J3" s="392"/>
      <c r="K3" s="136"/>
      <c r="L3" s="136"/>
      <c r="M3" s="136"/>
      <c r="N3" s="136"/>
      <c r="O3" s="136"/>
    </row>
    <row r="4" spans="1:18" s="68" customFormat="1" ht="29.25" customHeight="1" x14ac:dyDescent="0.2">
      <c r="A4" s="137"/>
      <c r="B4" s="137"/>
      <c r="C4" s="393" t="s">
        <v>138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137"/>
      <c r="O4" s="137"/>
    </row>
    <row r="5" spans="1:18" ht="27.75" customHeight="1" x14ac:dyDescent="0.3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394" t="s">
        <v>114</v>
      </c>
      <c r="O5" s="394"/>
    </row>
    <row r="6" spans="1:18" ht="31.5" customHeight="1" x14ac:dyDescent="0.2">
      <c r="A6" s="164"/>
      <c r="B6" s="391" t="s">
        <v>22</v>
      </c>
      <c r="C6" s="391"/>
      <c r="D6" s="391" t="s">
        <v>115</v>
      </c>
      <c r="E6" s="391"/>
      <c r="F6" s="391" t="s">
        <v>24</v>
      </c>
      <c r="G6" s="391"/>
      <c r="H6" s="391" t="s">
        <v>25</v>
      </c>
      <c r="I6" s="391"/>
      <c r="J6" s="391" t="s">
        <v>36</v>
      </c>
      <c r="K6" s="391"/>
      <c r="L6" s="391" t="s">
        <v>116</v>
      </c>
      <c r="M6" s="391"/>
      <c r="N6" s="391" t="s">
        <v>0</v>
      </c>
      <c r="O6" s="391"/>
    </row>
    <row r="7" spans="1:18" ht="30.75" customHeight="1" thickBot="1" x14ac:dyDescent="0.25">
      <c r="A7" s="165" t="s">
        <v>117</v>
      </c>
      <c r="B7" s="166" t="s">
        <v>16</v>
      </c>
      <c r="C7" s="166" t="s">
        <v>35</v>
      </c>
      <c r="D7" s="166" t="s">
        <v>16</v>
      </c>
      <c r="E7" s="166" t="s">
        <v>35</v>
      </c>
      <c r="F7" s="166" t="s">
        <v>16</v>
      </c>
      <c r="G7" s="166" t="s">
        <v>35</v>
      </c>
      <c r="H7" s="166" t="s">
        <v>16</v>
      </c>
      <c r="I7" s="166" t="s">
        <v>35</v>
      </c>
      <c r="J7" s="166" t="s">
        <v>16</v>
      </c>
      <c r="K7" s="166" t="s">
        <v>35</v>
      </c>
      <c r="L7" s="166" t="s">
        <v>16</v>
      </c>
      <c r="M7" s="166" t="s">
        <v>35</v>
      </c>
      <c r="N7" s="166" t="s">
        <v>16</v>
      </c>
      <c r="O7" s="166" t="s">
        <v>35</v>
      </c>
    </row>
    <row r="8" spans="1:18" ht="27.95" customHeight="1" x14ac:dyDescent="0.3">
      <c r="A8" s="159" t="s">
        <v>1</v>
      </c>
      <c r="B8" s="303">
        <v>424</v>
      </c>
      <c r="C8" s="303">
        <v>112897370</v>
      </c>
      <c r="D8" s="303">
        <v>102</v>
      </c>
      <c r="E8" s="303">
        <v>5191420</v>
      </c>
      <c r="F8" s="303">
        <v>7</v>
      </c>
      <c r="G8" s="303">
        <v>583150</v>
      </c>
      <c r="H8" s="303">
        <v>1</v>
      </c>
      <c r="I8" s="303">
        <v>5000</v>
      </c>
      <c r="J8" s="303">
        <v>0</v>
      </c>
      <c r="K8" s="303">
        <v>0</v>
      </c>
      <c r="L8" s="303">
        <v>2</v>
      </c>
      <c r="M8" s="303">
        <v>47500</v>
      </c>
      <c r="N8" s="303">
        <v>536</v>
      </c>
      <c r="O8" s="303">
        <f>M8+K8+I8+G8+E8+C8</f>
        <v>118724440</v>
      </c>
      <c r="Q8" s="145"/>
      <c r="R8" s="145"/>
    </row>
    <row r="9" spans="1:18" ht="27.95" customHeight="1" x14ac:dyDescent="0.3">
      <c r="A9" s="160" t="s">
        <v>37</v>
      </c>
      <c r="B9" s="185">
        <v>797</v>
      </c>
      <c r="C9" s="185">
        <v>175346200</v>
      </c>
      <c r="D9" s="185">
        <v>327</v>
      </c>
      <c r="E9" s="185">
        <v>15852500</v>
      </c>
      <c r="F9" s="185">
        <v>3</v>
      </c>
      <c r="G9" s="185">
        <v>232500</v>
      </c>
      <c r="H9" s="185">
        <v>26</v>
      </c>
      <c r="I9" s="185">
        <v>1054000</v>
      </c>
      <c r="J9" s="185">
        <v>0</v>
      </c>
      <c r="K9" s="185">
        <v>0</v>
      </c>
      <c r="L9" s="185">
        <v>216</v>
      </c>
      <c r="M9" s="185">
        <v>26402500</v>
      </c>
      <c r="N9" s="185">
        <v>1369</v>
      </c>
      <c r="O9" s="185">
        <f t="shared" ref="O9:O23" si="0">M9+K9+I9+G9+E9+C9</f>
        <v>218887700</v>
      </c>
    </row>
    <row r="10" spans="1:18" ht="27.95" customHeight="1" x14ac:dyDescent="0.3">
      <c r="A10" s="161" t="s">
        <v>3</v>
      </c>
      <c r="B10" s="187">
        <v>1274</v>
      </c>
      <c r="C10" s="187">
        <v>76487082</v>
      </c>
      <c r="D10" s="187">
        <v>284</v>
      </c>
      <c r="E10" s="187">
        <v>13424925</v>
      </c>
      <c r="F10" s="187">
        <v>1</v>
      </c>
      <c r="G10" s="187">
        <v>26250</v>
      </c>
      <c r="H10" s="187">
        <v>0</v>
      </c>
      <c r="I10" s="187">
        <v>0</v>
      </c>
      <c r="J10" s="187">
        <v>0</v>
      </c>
      <c r="K10" s="187">
        <v>0</v>
      </c>
      <c r="L10" s="187">
        <v>22</v>
      </c>
      <c r="M10" s="187">
        <v>1422786</v>
      </c>
      <c r="N10" s="187">
        <v>1581</v>
      </c>
      <c r="O10" s="187">
        <f t="shared" si="0"/>
        <v>91361043</v>
      </c>
    </row>
    <row r="11" spans="1:18" ht="27.95" customHeight="1" x14ac:dyDescent="0.3">
      <c r="A11" s="160" t="s">
        <v>5</v>
      </c>
      <c r="B11" s="185">
        <v>533</v>
      </c>
      <c r="C11" s="185">
        <v>54586370</v>
      </c>
      <c r="D11" s="185">
        <v>40</v>
      </c>
      <c r="E11" s="185">
        <v>2342400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573</v>
      </c>
      <c r="O11" s="185">
        <f t="shared" si="0"/>
        <v>56928770</v>
      </c>
    </row>
    <row r="12" spans="1:18" ht="27.95" customHeight="1" x14ac:dyDescent="0.3">
      <c r="A12" s="162" t="s">
        <v>4</v>
      </c>
      <c r="B12" s="189">
        <v>3108</v>
      </c>
      <c r="C12" s="189">
        <v>416974437</v>
      </c>
      <c r="D12" s="189">
        <v>533</v>
      </c>
      <c r="E12" s="189">
        <v>42791100</v>
      </c>
      <c r="F12" s="189">
        <v>1</v>
      </c>
      <c r="G12" s="189">
        <v>135000</v>
      </c>
      <c r="H12" s="189">
        <v>27</v>
      </c>
      <c r="I12" s="189">
        <v>1193500</v>
      </c>
      <c r="J12" s="189">
        <v>1</v>
      </c>
      <c r="K12" s="189">
        <v>13000</v>
      </c>
      <c r="L12" s="189">
        <v>1413</v>
      </c>
      <c r="M12" s="189">
        <v>266449920</v>
      </c>
      <c r="N12" s="189">
        <v>5083</v>
      </c>
      <c r="O12" s="189">
        <f t="shared" si="0"/>
        <v>727556957</v>
      </c>
    </row>
    <row r="13" spans="1:18" ht="27.95" customHeight="1" x14ac:dyDescent="0.3">
      <c r="A13" s="160" t="s">
        <v>6</v>
      </c>
      <c r="B13" s="185">
        <v>1364</v>
      </c>
      <c r="C13" s="185">
        <v>116129936</v>
      </c>
      <c r="D13" s="185">
        <v>238</v>
      </c>
      <c r="E13" s="185">
        <v>13547713</v>
      </c>
      <c r="F13" s="185">
        <v>1</v>
      </c>
      <c r="G13" s="185">
        <v>1298400</v>
      </c>
      <c r="H13" s="185">
        <v>7</v>
      </c>
      <c r="I13" s="185">
        <v>320400</v>
      </c>
      <c r="J13" s="185">
        <v>0</v>
      </c>
      <c r="K13" s="185">
        <v>0</v>
      </c>
      <c r="L13" s="185">
        <v>63</v>
      </c>
      <c r="M13" s="185">
        <v>6878100</v>
      </c>
      <c r="N13" s="185">
        <v>1673</v>
      </c>
      <c r="O13" s="185">
        <f t="shared" si="0"/>
        <v>138174549</v>
      </c>
    </row>
    <row r="14" spans="1:18" ht="27.95" customHeight="1" x14ac:dyDescent="0.3">
      <c r="A14" s="162" t="s">
        <v>7</v>
      </c>
      <c r="B14" s="189">
        <v>1030</v>
      </c>
      <c r="C14" s="189">
        <v>82983692</v>
      </c>
      <c r="D14" s="189">
        <v>420</v>
      </c>
      <c r="E14" s="189">
        <v>18168474</v>
      </c>
      <c r="F14" s="189">
        <v>11</v>
      </c>
      <c r="G14" s="189">
        <v>491650</v>
      </c>
      <c r="H14" s="189">
        <v>13</v>
      </c>
      <c r="I14" s="189">
        <v>583000</v>
      </c>
      <c r="J14" s="189">
        <v>0</v>
      </c>
      <c r="K14" s="189">
        <v>0</v>
      </c>
      <c r="L14" s="189">
        <v>146</v>
      </c>
      <c r="M14" s="189">
        <v>17146800</v>
      </c>
      <c r="N14" s="189">
        <v>1620</v>
      </c>
      <c r="O14" s="189">
        <f t="shared" si="0"/>
        <v>119373616</v>
      </c>
    </row>
    <row r="15" spans="1:18" ht="27.95" customHeight="1" x14ac:dyDescent="0.3">
      <c r="A15" s="160" t="s">
        <v>12</v>
      </c>
      <c r="B15" s="185">
        <v>831</v>
      </c>
      <c r="C15" s="185">
        <v>56502440</v>
      </c>
      <c r="D15" s="185">
        <v>168</v>
      </c>
      <c r="E15" s="185">
        <v>7099025</v>
      </c>
      <c r="F15" s="185">
        <v>0</v>
      </c>
      <c r="G15" s="185">
        <v>0</v>
      </c>
      <c r="H15" s="185">
        <v>3</v>
      </c>
      <c r="I15" s="185">
        <v>74000</v>
      </c>
      <c r="J15" s="185">
        <v>0</v>
      </c>
      <c r="K15" s="185">
        <v>0</v>
      </c>
      <c r="L15" s="185">
        <v>9</v>
      </c>
      <c r="M15" s="185">
        <v>2701600</v>
      </c>
      <c r="N15" s="185">
        <v>1011</v>
      </c>
      <c r="O15" s="185">
        <f t="shared" si="0"/>
        <v>66377065</v>
      </c>
    </row>
    <row r="16" spans="1:18" ht="27.95" customHeight="1" x14ac:dyDescent="0.3">
      <c r="A16" s="162" t="s">
        <v>2</v>
      </c>
      <c r="B16" s="189">
        <v>354</v>
      </c>
      <c r="C16" s="189">
        <v>23153600</v>
      </c>
      <c r="D16" s="189">
        <v>119</v>
      </c>
      <c r="E16" s="189">
        <v>4098500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15</v>
      </c>
      <c r="M16" s="189">
        <v>620100</v>
      </c>
      <c r="N16" s="189">
        <v>488</v>
      </c>
      <c r="O16" s="189">
        <f t="shared" si="0"/>
        <v>27872200</v>
      </c>
    </row>
    <row r="17" spans="1:15" ht="27.95" customHeight="1" x14ac:dyDescent="0.3">
      <c r="A17" s="160" t="s">
        <v>8</v>
      </c>
      <c r="B17" s="185">
        <v>973</v>
      </c>
      <c r="C17" s="185">
        <v>82133577</v>
      </c>
      <c r="D17" s="185">
        <v>418</v>
      </c>
      <c r="E17" s="185">
        <v>24283231</v>
      </c>
      <c r="F17" s="185">
        <v>0</v>
      </c>
      <c r="G17" s="185">
        <v>0</v>
      </c>
      <c r="H17" s="185">
        <v>1</v>
      </c>
      <c r="I17" s="185">
        <v>15000</v>
      </c>
      <c r="J17" s="185">
        <v>1</v>
      </c>
      <c r="K17" s="185">
        <v>6000</v>
      </c>
      <c r="L17" s="185">
        <v>88</v>
      </c>
      <c r="M17" s="185">
        <v>11803360</v>
      </c>
      <c r="N17" s="185">
        <v>1481</v>
      </c>
      <c r="O17" s="185">
        <f t="shared" si="0"/>
        <v>118241168</v>
      </c>
    </row>
    <row r="18" spans="1:15" ht="27.95" customHeight="1" x14ac:dyDescent="0.3">
      <c r="A18" s="162" t="s">
        <v>69</v>
      </c>
      <c r="B18" s="189">
        <v>907</v>
      </c>
      <c r="C18" s="189">
        <v>53986480</v>
      </c>
      <c r="D18" s="189">
        <v>244</v>
      </c>
      <c r="E18" s="189">
        <v>10190826</v>
      </c>
      <c r="F18" s="189">
        <v>3</v>
      </c>
      <c r="G18" s="189">
        <v>182700</v>
      </c>
      <c r="H18" s="189">
        <v>23</v>
      </c>
      <c r="I18" s="189">
        <v>1219600</v>
      </c>
      <c r="J18" s="189">
        <v>0</v>
      </c>
      <c r="K18" s="189">
        <v>0</v>
      </c>
      <c r="L18" s="189">
        <v>1</v>
      </c>
      <c r="M18" s="189">
        <v>146400</v>
      </c>
      <c r="N18" s="189">
        <v>1178</v>
      </c>
      <c r="O18" s="189">
        <f t="shared" si="0"/>
        <v>65726006</v>
      </c>
    </row>
    <row r="19" spans="1:15" ht="27.95" customHeight="1" x14ac:dyDescent="0.3">
      <c r="A19" s="160" t="s">
        <v>118</v>
      </c>
      <c r="B19" s="185">
        <v>795</v>
      </c>
      <c r="C19" s="185">
        <v>61195330</v>
      </c>
      <c r="D19" s="185">
        <v>53</v>
      </c>
      <c r="E19" s="185">
        <v>2718000</v>
      </c>
      <c r="F19" s="185">
        <v>1</v>
      </c>
      <c r="G19" s="185">
        <v>64000</v>
      </c>
      <c r="H19" s="185">
        <v>2</v>
      </c>
      <c r="I19" s="185">
        <v>126200</v>
      </c>
      <c r="J19" s="185">
        <v>0</v>
      </c>
      <c r="K19" s="185">
        <v>0</v>
      </c>
      <c r="L19" s="185">
        <v>33</v>
      </c>
      <c r="M19" s="185">
        <v>5914750</v>
      </c>
      <c r="N19" s="185">
        <v>884</v>
      </c>
      <c r="O19" s="185">
        <f t="shared" si="0"/>
        <v>70018280</v>
      </c>
    </row>
    <row r="20" spans="1:15" ht="27.95" customHeight="1" x14ac:dyDescent="0.3">
      <c r="A20" s="162" t="s">
        <v>11</v>
      </c>
      <c r="B20" s="189">
        <v>1474</v>
      </c>
      <c r="C20" s="189">
        <v>70568850</v>
      </c>
      <c r="D20" s="189">
        <v>568</v>
      </c>
      <c r="E20" s="189">
        <v>16706250</v>
      </c>
      <c r="F20" s="189">
        <v>0</v>
      </c>
      <c r="G20" s="189">
        <v>0</v>
      </c>
      <c r="H20" s="189">
        <v>2</v>
      </c>
      <c r="I20" s="189">
        <v>41250</v>
      </c>
      <c r="J20" s="189">
        <v>0</v>
      </c>
      <c r="K20" s="189">
        <v>0</v>
      </c>
      <c r="L20" s="189">
        <v>42</v>
      </c>
      <c r="M20" s="189">
        <v>6346750</v>
      </c>
      <c r="N20" s="189">
        <v>2086</v>
      </c>
      <c r="O20" s="189">
        <f t="shared" si="0"/>
        <v>93663100</v>
      </c>
    </row>
    <row r="21" spans="1:15" ht="27.95" customHeight="1" x14ac:dyDescent="0.3">
      <c r="A21" s="160" t="s">
        <v>119</v>
      </c>
      <c r="B21" s="185">
        <v>731</v>
      </c>
      <c r="C21" s="185">
        <v>39558350</v>
      </c>
      <c r="D21" s="185">
        <v>220</v>
      </c>
      <c r="E21" s="185">
        <v>8607250</v>
      </c>
      <c r="F21" s="185">
        <v>0</v>
      </c>
      <c r="G21" s="185">
        <v>0</v>
      </c>
      <c r="H21" s="185">
        <v>1</v>
      </c>
      <c r="I21" s="185">
        <v>16000</v>
      </c>
      <c r="J21" s="185">
        <v>0</v>
      </c>
      <c r="K21" s="185">
        <v>0</v>
      </c>
      <c r="L21" s="185">
        <v>93</v>
      </c>
      <c r="M21" s="185">
        <v>4796450</v>
      </c>
      <c r="N21" s="185">
        <v>1045</v>
      </c>
      <c r="O21" s="185">
        <f t="shared" si="0"/>
        <v>52978050</v>
      </c>
    </row>
    <row r="22" spans="1:15" ht="27.95" customHeight="1" thickBot="1" x14ac:dyDescent="0.35">
      <c r="A22" s="159" t="s">
        <v>14</v>
      </c>
      <c r="B22" s="303">
        <v>1354</v>
      </c>
      <c r="C22" s="303">
        <v>146849491</v>
      </c>
      <c r="D22" s="303">
        <v>486</v>
      </c>
      <c r="E22" s="303">
        <v>32262770</v>
      </c>
      <c r="F22" s="303">
        <v>2</v>
      </c>
      <c r="G22" s="304">
        <v>163200</v>
      </c>
      <c r="H22" s="303">
        <v>7</v>
      </c>
      <c r="I22" s="304">
        <v>234000</v>
      </c>
      <c r="J22" s="303">
        <v>0</v>
      </c>
      <c r="K22" s="303">
        <v>0</v>
      </c>
      <c r="L22" s="303">
        <v>7</v>
      </c>
      <c r="M22" s="303">
        <v>952800</v>
      </c>
      <c r="N22" s="303">
        <v>1856</v>
      </c>
      <c r="O22" s="303">
        <f t="shared" si="0"/>
        <v>180462261</v>
      </c>
    </row>
    <row r="23" spans="1:15" ht="27.95" customHeight="1" thickBot="1" x14ac:dyDescent="0.35">
      <c r="A23" s="163" t="s">
        <v>0</v>
      </c>
      <c r="B23" s="305">
        <v>15949</v>
      </c>
      <c r="C23" s="305">
        <v>1569353205</v>
      </c>
      <c r="D23" s="305">
        <v>4220</v>
      </c>
      <c r="E23" s="305">
        <v>217284384</v>
      </c>
      <c r="F23" s="305">
        <v>30</v>
      </c>
      <c r="G23" s="305">
        <v>3176850</v>
      </c>
      <c r="H23" s="305">
        <v>113</v>
      </c>
      <c r="I23" s="305">
        <v>4881950</v>
      </c>
      <c r="J23" s="305">
        <v>2</v>
      </c>
      <c r="K23" s="305">
        <v>19000</v>
      </c>
      <c r="L23" s="305">
        <v>2150</v>
      </c>
      <c r="M23" s="305">
        <v>351629816</v>
      </c>
      <c r="N23" s="305">
        <v>22464</v>
      </c>
      <c r="O23" s="305">
        <f t="shared" si="0"/>
        <v>2146345205</v>
      </c>
    </row>
    <row r="30" spans="1:15" x14ac:dyDescent="0.2">
      <c r="B30" s="62"/>
    </row>
    <row r="31" spans="1:15" x14ac:dyDescent="0.2">
      <c r="C31" s="62"/>
    </row>
    <row r="37" spans="8:8" ht="18" x14ac:dyDescent="0.25">
      <c r="H37" s="295"/>
    </row>
  </sheetData>
  <mergeCells count="10">
    <mergeCell ref="N6:O6"/>
    <mergeCell ref="F3:J3"/>
    <mergeCell ref="C4:M4"/>
    <mergeCell ref="N5:O5"/>
    <mergeCell ref="B6:C6"/>
    <mergeCell ref="D6:E6"/>
    <mergeCell ref="F6:G6"/>
    <mergeCell ref="H6:I6"/>
    <mergeCell ref="J6:K6"/>
    <mergeCell ref="L6:M6"/>
  </mergeCells>
  <pageMargins left="0.25" right="1.3" top="1.3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rightToLeft="1" zoomScale="75" zoomScaleNormal="75" zoomScaleSheetLayoutView="75" workbookViewId="0">
      <selection activeCell="H32" sqref="H32"/>
    </sheetView>
  </sheetViews>
  <sheetFormatPr defaultRowHeight="12.75" x14ac:dyDescent="0.2"/>
  <cols>
    <col min="1" max="1" width="14.85546875" customWidth="1"/>
    <col min="2" max="2" width="11.140625" customWidth="1"/>
    <col min="3" max="3" width="20.7109375" customWidth="1"/>
    <col min="4" max="4" width="8.85546875" customWidth="1"/>
    <col min="5" max="5" width="19" customWidth="1"/>
    <col min="6" max="6" width="5.42578125" customWidth="1"/>
    <col min="7" max="7" width="15.140625" customWidth="1"/>
    <col min="8" max="8" width="6.7109375" customWidth="1"/>
    <col min="9" max="9" width="15.5703125" customWidth="1"/>
    <col min="10" max="10" width="5.42578125" customWidth="1"/>
    <col min="11" max="11" width="11.28515625" customWidth="1"/>
    <col min="12" max="12" width="8.85546875" customWidth="1"/>
    <col min="13" max="13" width="18.85546875" customWidth="1"/>
    <col min="14" max="14" width="10.85546875" customWidth="1"/>
    <col min="15" max="15" width="21" customWidth="1"/>
  </cols>
  <sheetData>
    <row r="1" spans="1:20" ht="16.5" customHeight="1" x14ac:dyDescent="0.2">
      <c r="A1" s="398"/>
      <c r="B1" s="398"/>
      <c r="C1" s="398"/>
      <c r="D1" s="398"/>
      <c r="E1" s="398"/>
      <c r="F1" s="398"/>
      <c r="G1" s="398"/>
      <c r="H1" s="398"/>
      <c r="I1" s="398"/>
      <c r="J1" s="18"/>
    </row>
    <row r="2" spans="1:20" ht="27" customHeight="1" x14ac:dyDescent="0.2">
      <c r="A2" s="393" t="s">
        <v>102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137"/>
      <c r="O2" s="137"/>
    </row>
    <row r="3" spans="1:20" ht="33" customHeight="1" x14ac:dyDescent="0.2">
      <c r="A3" s="394" t="s">
        <v>139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 t="s">
        <v>76</v>
      </c>
      <c r="O3" s="394"/>
    </row>
    <row r="4" spans="1:20" ht="12.75" customHeight="1" x14ac:dyDescent="0.2">
      <c r="A4" s="164"/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1"/>
      <c r="O4" s="391"/>
    </row>
    <row r="5" spans="1:20" ht="34.5" customHeight="1" thickBot="1" x14ac:dyDescent="0.25">
      <c r="A5" s="165"/>
      <c r="B5" s="395" t="s">
        <v>22</v>
      </c>
      <c r="C5" s="395"/>
      <c r="D5" s="395" t="s">
        <v>23</v>
      </c>
      <c r="E5" s="395"/>
      <c r="F5" s="395" t="s">
        <v>81</v>
      </c>
      <c r="G5" s="395"/>
      <c r="H5" s="395" t="s">
        <v>25</v>
      </c>
      <c r="I5" s="395"/>
      <c r="J5" s="395" t="s">
        <v>36</v>
      </c>
      <c r="K5" s="395"/>
      <c r="L5" s="395" t="s">
        <v>26</v>
      </c>
      <c r="M5" s="395"/>
      <c r="N5" s="395" t="s">
        <v>0</v>
      </c>
      <c r="O5" s="395"/>
    </row>
    <row r="6" spans="1:20" ht="30.75" customHeight="1" x14ac:dyDescent="0.2">
      <c r="A6" s="184" t="s">
        <v>55</v>
      </c>
      <c r="B6" s="185" t="s">
        <v>16</v>
      </c>
      <c r="C6" s="185" t="s">
        <v>35</v>
      </c>
      <c r="D6" s="185" t="s">
        <v>16</v>
      </c>
      <c r="E6" s="185" t="s">
        <v>35</v>
      </c>
      <c r="F6" s="185" t="s">
        <v>16</v>
      </c>
      <c r="G6" s="185" t="s">
        <v>35</v>
      </c>
      <c r="H6" s="185" t="s">
        <v>16</v>
      </c>
      <c r="I6" s="185" t="s">
        <v>35</v>
      </c>
      <c r="J6" s="185" t="s">
        <v>16</v>
      </c>
      <c r="K6" s="185" t="s">
        <v>35</v>
      </c>
      <c r="L6" s="185" t="s">
        <v>16</v>
      </c>
      <c r="M6" s="185" t="s">
        <v>35</v>
      </c>
      <c r="N6" s="185" t="s">
        <v>16</v>
      </c>
      <c r="O6" s="185" t="s">
        <v>35</v>
      </c>
    </row>
    <row r="7" spans="1:20" ht="30" customHeight="1" x14ac:dyDescent="0.2">
      <c r="A7" s="186" t="s">
        <v>42</v>
      </c>
      <c r="B7" s="187">
        <v>919</v>
      </c>
      <c r="C7" s="187">
        <v>88243913</v>
      </c>
      <c r="D7" s="187">
        <v>213</v>
      </c>
      <c r="E7" s="187">
        <v>11085968</v>
      </c>
      <c r="F7" s="187">
        <v>3</v>
      </c>
      <c r="G7" s="187">
        <v>179850</v>
      </c>
      <c r="H7" s="187">
        <v>4</v>
      </c>
      <c r="I7" s="187">
        <v>95000</v>
      </c>
      <c r="J7" s="187">
        <v>0</v>
      </c>
      <c r="K7" s="187">
        <v>0</v>
      </c>
      <c r="L7" s="187">
        <v>140</v>
      </c>
      <c r="M7" s="187">
        <v>30934750</v>
      </c>
      <c r="N7" s="187">
        <v>1279</v>
      </c>
      <c r="O7" s="187">
        <f>C7+E7+G7+I7+K7+M7</f>
        <v>130539481</v>
      </c>
      <c r="Q7" s="62"/>
    </row>
    <row r="8" spans="1:20" ht="30" customHeight="1" x14ac:dyDescent="0.2">
      <c r="A8" s="184" t="s">
        <v>43</v>
      </c>
      <c r="B8" s="185">
        <v>1260</v>
      </c>
      <c r="C8" s="185">
        <v>104675053</v>
      </c>
      <c r="D8" s="185">
        <v>343</v>
      </c>
      <c r="E8" s="185">
        <v>17157672</v>
      </c>
      <c r="F8" s="185">
        <v>1</v>
      </c>
      <c r="G8" s="185">
        <v>26250</v>
      </c>
      <c r="H8" s="185">
        <v>6</v>
      </c>
      <c r="I8" s="185">
        <v>73000</v>
      </c>
      <c r="J8" s="185">
        <v>0</v>
      </c>
      <c r="K8" s="185">
        <v>0</v>
      </c>
      <c r="L8" s="185">
        <v>143</v>
      </c>
      <c r="M8" s="185">
        <v>22313100</v>
      </c>
      <c r="N8" s="185">
        <v>1753</v>
      </c>
      <c r="O8" s="185">
        <f t="shared" ref="O8:O19" si="0">C8+E8+G8+I8+K8+M8</f>
        <v>144245075</v>
      </c>
      <c r="Q8" s="62"/>
    </row>
    <row r="9" spans="1:20" ht="30" customHeight="1" x14ac:dyDescent="0.2">
      <c r="A9" s="188" t="s">
        <v>44</v>
      </c>
      <c r="B9" s="189">
        <v>1426</v>
      </c>
      <c r="C9" s="189">
        <v>121201863</v>
      </c>
      <c r="D9" s="189">
        <v>414</v>
      </c>
      <c r="E9" s="189">
        <v>19711529</v>
      </c>
      <c r="F9" s="189">
        <v>6</v>
      </c>
      <c r="G9" s="189">
        <v>476500</v>
      </c>
      <c r="H9" s="189">
        <v>6</v>
      </c>
      <c r="I9" s="189">
        <v>218800</v>
      </c>
      <c r="J9" s="189">
        <v>0</v>
      </c>
      <c r="K9" s="189">
        <v>0</v>
      </c>
      <c r="L9" s="189">
        <v>191</v>
      </c>
      <c r="M9" s="189">
        <v>30339636</v>
      </c>
      <c r="N9" s="189">
        <v>2043</v>
      </c>
      <c r="O9" s="189">
        <f t="shared" si="0"/>
        <v>171948328</v>
      </c>
      <c r="Q9" s="62"/>
    </row>
    <row r="10" spans="1:20" ht="30" customHeight="1" x14ac:dyDescent="0.2">
      <c r="A10" s="184" t="s">
        <v>45</v>
      </c>
      <c r="B10" s="185">
        <v>1538</v>
      </c>
      <c r="C10" s="185">
        <v>129415989</v>
      </c>
      <c r="D10" s="185">
        <v>371</v>
      </c>
      <c r="E10" s="185">
        <v>19742425</v>
      </c>
      <c r="F10" s="185">
        <v>3</v>
      </c>
      <c r="G10" s="185">
        <v>271550</v>
      </c>
      <c r="H10" s="185">
        <v>6</v>
      </c>
      <c r="I10" s="185">
        <v>547250</v>
      </c>
      <c r="J10" s="185">
        <v>0</v>
      </c>
      <c r="K10" s="185">
        <v>0</v>
      </c>
      <c r="L10" s="185">
        <v>183</v>
      </c>
      <c r="M10" s="185">
        <v>28016300</v>
      </c>
      <c r="N10" s="185">
        <v>2101</v>
      </c>
      <c r="O10" s="185">
        <f t="shared" si="0"/>
        <v>177993514</v>
      </c>
      <c r="Q10" s="62"/>
    </row>
    <row r="11" spans="1:20" ht="30" customHeight="1" x14ac:dyDescent="0.2">
      <c r="A11" s="188" t="s">
        <v>46</v>
      </c>
      <c r="B11" s="189">
        <v>1375</v>
      </c>
      <c r="C11" s="189">
        <v>113889058</v>
      </c>
      <c r="D11" s="189">
        <v>388</v>
      </c>
      <c r="E11" s="189">
        <v>18650320</v>
      </c>
      <c r="F11" s="189">
        <v>1</v>
      </c>
      <c r="G11" s="189">
        <v>38500</v>
      </c>
      <c r="H11" s="189">
        <v>7</v>
      </c>
      <c r="I11" s="189">
        <v>421000</v>
      </c>
      <c r="J11" s="189">
        <v>0</v>
      </c>
      <c r="K11" s="189">
        <v>0</v>
      </c>
      <c r="L11" s="189">
        <v>202</v>
      </c>
      <c r="M11" s="189">
        <v>30554520</v>
      </c>
      <c r="N11" s="189">
        <v>1973</v>
      </c>
      <c r="O11" s="189">
        <f t="shared" si="0"/>
        <v>163553398</v>
      </c>
      <c r="Q11" s="62"/>
    </row>
    <row r="12" spans="1:20" ht="30" customHeight="1" x14ac:dyDescent="0.2">
      <c r="A12" s="184" t="s">
        <v>47</v>
      </c>
      <c r="B12" s="185">
        <v>1149</v>
      </c>
      <c r="C12" s="185">
        <v>105359465</v>
      </c>
      <c r="D12" s="185">
        <v>344</v>
      </c>
      <c r="E12" s="185">
        <v>15915288</v>
      </c>
      <c r="F12" s="185">
        <v>1</v>
      </c>
      <c r="G12" s="185">
        <v>60000</v>
      </c>
      <c r="H12" s="185">
        <v>6</v>
      </c>
      <c r="I12" s="185">
        <v>552000</v>
      </c>
      <c r="J12" s="185">
        <v>0</v>
      </c>
      <c r="K12" s="185">
        <v>0</v>
      </c>
      <c r="L12" s="185">
        <v>167</v>
      </c>
      <c r="M12" s="185">
        <v>27139500</v>
      </c>
      <c r="N12" s="185">
        <v>1667</v>
      </c>
      <c r="O12" s="185">
        <f t="shared" si="0"/>
        <v>149026253</v>
      </c>
      <c r="Q12" s="62"/>
    </row>
    <row r="13" spans="1:20" ht="30" customHeight="1" x14ac:dyDescent="0.2">
      <c r="A13" s="188" t="s">
        <v>48</v>
      </c>
      <c r="B13" s="189">
        <v>1997</v>
      </c>
      <c r="C13" s="189">
        <v>160068685</v>
      </c>
      <c r="D13" s="189">
        <v>527</v>
      </c>
      <c r="E13" s="189">
        <v>25811481</v>
      </c>
      <c r="F13" s="189">
        <v>3</v>
      </c>
      <c r="G13" s="189">
        <v>184250</v>
      </c>
      <c r="H13" s="189">
        <v>15</v>
      </c>
      <c r="I13" s="189">
        <v>563900</v>
      </c>
      <c r="J13" s="189">
        <v>0</v>
      </c>
      <c r="K13" s="189">
        <v>0</v>
      </c>
      <c r="L13" s="189">
        <v>212</v>
      </c>
      <c r="M13" s="189">
        <v>34831500</v>
      </c>
      <c r="N13" s="189">
        <v>2754</v>
      </c>
      <c r="O13" s="189">
        <f t="shared" si="0"/>
        <v>221459816</v>
      </c>
      <c r="Q13" s="62"/>
      <c r="T13" s="68"/>
    </row>
    <row r="14" spans="1:20" ht="30" customHeight="1" x14ac:dyDescent="0.2">
      <c r="A14" s="184" t="s">
        <v>49</v>
      </c>
      <c r="B14" s="185">
        <v>1295</v>
      </c>
      <c r="C14" s="185">
        <v>105752786</v>
      </c>
      <c r="D14" s="185">
        <v>338</v>
      </c>
      <c r="E14" s="185">
        <v>18249300</v>
      </c>
      <c r="F14" s="185">
        <v>1</v>
      </c>
      <c r="G14" s="185">
        <v>35000</v>
      </c>
      <c r="H14" s="185">
        <v>6</v>
      </c>
      <c r="I14" s="185">
        <v>161000</v>
      </c>
      <c r="J14" s="185">
        <v>1</v>
      </c>
      <c r="K14" s="185">
        <v>6000</v>
      </c>
      <c r="L14" s="185">
        <v>169</v>
      </c>
      <c r="M14" s="185">
        <v>25104000</v>
      </c>
      <c r="N14" s="185">
        <v>1810</v>
      </c>
      <c r="O14" s="185">
        <f t="shared" si="0"/>
        <v>149308086</v>
      </c>
      <c r="Q14" s="62"/>
    </row>
    <row r="15" spans="1:20" ht="30" customHeight="1" x14ac:dyDescent="0.2">
      <c r="A15" s="188" t="s">
        <v>50</v>
      </c>
      <c r="B15" s="189">
        <v>1718</v>
      </c>
      <c r="C15" s="189">
        <v>149349373</v>
      </c>
      <c r="D15" s="189">
        <v>439</v>
      </c>
      <c r="E15" s="189">
        <v>23022050</v>
      </c>
      <c r="F15" s="189">
        <v>0</v>
      </c>
      <c r="G15" s="189">
        <v>0</v>
      </c>
      <c r="H15" s="189">
        <v>12</v>
      </c>
      <c r="I15" s="189">
        <v>393700</v>
      </c>
      <c r="J15" s="189">
        <v>0</v>
      </c>
      <c r="K15" s="189">
        <v>0</v>
      </c>
      <c r="L15" s="189">
        <v>228</v>
      </c>
      <c r="M15" s="189">
        <v>35434250</v>
      </c>
      <c r="N15" s="189">
        <v>2397</v>
      </c>
      <c r="O15" s="189">
        <f t="shared" si="0"/>
        <v>208199373</v>
      </c>
      <c r="Q15" s="62"/>
    </row>
    <row r="16" spans="1:20" ht="30" customHeight="1" x14ac:dyDescent="0.2">
      <c r="A16" s="184" t="s">
        <v>51</v>
      </c>
      <c r="B16" s="185">
        <v>1419</v>
      </c>
      <c r="C16" s="185">
        <v>199540528</v>
      </c>
      <c r="D16" s="185">
        <v>388</v>
      </c>
      <c r="E16" s="185">
        <v>21343075</v>
      </c>
      <c r="F16" s="185">
        <v>5</v>
      </c>
      <c r="G16" s="185">
        <v>1519650</v>
      </c>
      <c r="H16" s="185">
        <v>11</v>
      </c>
      <c r="I16" s="185">
        <v>234500</v>
      </c>
      <c r="J16" s="185">
        <v>1</v>
      </c>
      <c r="K16" s="185">
        <v>13000</v>
      </c>
      <c r="L16" s="185">
        <v>194</v>
      </c>
      <c r="M16" s="185">
        <v>27602730</v>
      </c>
      <c r="N16" s="185">
        <v>2018</v>
      </c>
      <c r="O16" s="185">
        <f t="shared" si="0"/>
        <v>250253483</v>
      </c>
      <c r="Q16" s="62"/>
    </row>
    <row r="17" spans="1:17" ht="30" customHeight="1" x14ac:dyDescent="0.2">
      <c r="A17" s="188" t="s">
        <v>52</v>
      </c>
      <c r="B17" s="189">
        <v>934</v>
      </c>
      <c r="C17" s="189">
        <v>186237830</v>
      </c>
      <c r="D17" s="189">
        <v>251</v>
      </c>
      <c r="E17" s="189">
        <v>14544601</v>
      </c>
      <c r="F17" s="189">
        <v>2</v>
      </c>
      <c r="G17" s="189">
        <v>105350</v>
      </c>
      <c r="H17" s="189">
        <v>12</v>
      </c>
      <c r="I17" s="189">
        <v>392100</v>
      </c>
      <c r="J17" s="189">
        <v>0</v>
      </c>
      <c r="K17" s="189">
        <v>0</v>
      </c>
      <c r="L17" s="189">
        <v>170</v>
      </c>
      <c r="M17" s="189">
        <v>27279810</v>
      </c>
      <c r="N17" s="189">
        <v>1369</v>
      </c>
      <c r="O17" s="189">
        <f t="shared" si="0"/>
        <v>228559691</v>
      </c>
      <c r="Q17" s="62"/>
    </row>
    <row r="18" spans="1:17" ht="30" customHeight="1" thickBot="1" x14ac:dyDescent="0.25">
      <c r="A18" s="184" t="s">
        <v>53</v>
      </c>
      <c r="B18" s="185">
        <v>919</v>
      </c>
      <c r="C18" s="185">
        <v>105618662</v>
      </c>
      <c r="D18" s="185">
        <v>204</v>
      </c>
      <c r="E18" s="185">
        <v>12050675</v>
      </c>
      <c r="F18" s="185">
        <v>4</v>
      </c>
      <c r="G18" s="185">
        <v>279950</v>
      </c>
      <c r="H18" s="185">
        <v>22</v>
      </c>
      <c r="I18" s="185">
        <v>1229700</v>
      </c>
      <c r="J18" s="185">
        <v>0</v>
      </c>
      <c r="K18" s="185">
        <v>0</v>
      </c>
      <c r="L18" s="185">
        <v>151</v>
      </c>
      <c r="M18" s="185">
        <v>32079720</v>
      </c>
      <c r="N18" s="185">
        <v>1300</v>
      </c>
      <c r="O18" s="185">
        <f t="shared" si="0"/>
        <v>151258707</v>
      </c>
    </row>
    <row r="19" spans="1:17" ht="30" customHeight="1" thickBot="1" x14ac:dyDescent="0.25">
      <c r="A19" s="190" t="s">
        <v>0</v>
      </c>
      <c r="B19" s="191">
        <v>15949</v>
      </c>
      <c r="C19" s="191">
        <v>1569353205</v>
      </c>
      <c r="D19" s="191">
        <v>4220</v>
      </c>
      <c r="E19" s="191">
        <v>217284384</v>
      </c>
      <c r="F19" s="191">
        <v>30</v>
      </c>
      <c r="G19" s="191">
        <v>3176850</v>
      </c>
      <c r="H19" s="191">
        <v>113</v>
      </c>
      <c r="I19" s="191">
        <v>4881950</v>
      </c>
      <c r="J19" s="191">
        <v>2</v>
      </c>
      <c r="K19" s="191">
        <v>19000</v>
      </c>
      <c r="L19" s="191">
        <v>2150</v>
      </c>
      <c r="M19" s="191">
        <v>351629816</v>
      </c>
      <c r="N19" s="191">
        <v>22464</v>
      </c>
      <c r="O19" s="191">
        <f t="shared" si="0"/>
        <v>2146345205</v>
      </c>
    </row>
    <row r="20" spans="1:17" ht="12.75" customHeight="1" x14ac:dyDescent="0.2">
      <c r="A20" s="74"/>
      <c r="B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</row>
    <row r="21" spans="1:17" ht="12.75" customHeight="1" x14ac:dyDescent="0.2"/>
    <row r="22" spans="1:17" ht="18" customHeight="1" x14ac:dyDescent="0.2">
      <c r="I22" s="33"/>
    </row>
    <row r="23" spans="1:17" x14ac:dyDescent="0.2">
      <c r="O23" s="24"/>
    </row>
    <row r="24" spans="1:17" x14ac:dyDescent="0.2">
      <c r="G24" s="67"/>
    </row>
    <row r="26" spans="1:17" x14ac:dyDescent="0.2">
      <c r="G26" s="67"/>
    </row>
    <row r="28" spans="1:17" x14ac:dyDescent="0.2">
      <c r="G28" s="396"/>
    </row>
    <row r="29" spans="1:17" x14ac:dyDescent="0.2">
      <c r="G29" s="396"/>
    </row>
    <row r="31" spans="1:17" ht="13.5" customHeight="1" x14ac:dyDescent="0.25">
      <c r="G31" s="91"/>
    </row>
    <row r="32" spans="1:17" ht="12.75" customHeight="1" x14ac:dyDescent="0.2"/>
    <row r="33" ht="12.75" customHeight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19">
    <mergeCell ref="A1:I1"/>
    <mergeCell ref="F5:G5"/>
    <mergeCell ref="D5:E5"/>
    <mergeCell ref="H5:I5"/>
    <mergeCell ref="J5:K5"/>
    <mergeCell ref="N5:O5"/>
    <mergeCell ref="A2:M2"/>
    <mergeCell ref="G28:G29"/>
    <mergeCell ref="N3:O3"/>
    <mergeCell ref="B4:C4"/>
    <mergeCell ref="D4:E4"/>
    <mergeCell ref="F4:G4"/>
    <mergeCell ref="H4:I4"/>
    <mergeCell ref="J4:K4"/>
    <mergeCell ref="L4:M4"/>
    <mergeCell ref="N4:O4"/>
    <mergeCell ref="A3:M3"/>
    <mergeCell ref="B5:C5"/>
    <mergeCell ref="L5:M5"/>
  </mergeCells>
  <phoneticPr fontId="11" type="noConversion"/>
  <printOptions horizontalCentered="1" verticalCentered="1"/>
  <pageMargins left="0.62" right="0.96" top="1.38" bottom="0.86614173228346458" header="0.9055118110236221" footer="0.77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zoomScale="75" zoomScaleNormal="75" workbookViewId="0">
      <selection sqref="A1:K22"/>
    </sheetView>
  </sheetViews>
  <sheetFormatPr defaultRowHeight="12.75" x14ac:dyDescent="0.2"/>
  <cols>
    <col min="1" max="1" width="19.85546875" customWidth="1"/>
    <col min="2" max="2" width="18.7109375" customWidth="1"/>
    <col min="3" max="3" width="16.42578125" customWidth="1"/>
    <col min="4" max="4" width="21.7109375" customWidth="1"/>
    <col min="5" max="5" width="20.42578125" customWidth="1"/>
    <col min="6" max="6" width="14.28515625" customWidth="1"/>
    <col min="7" max="7" width="16.85546875" customWidth="1"/>
    <col min="8" max="8" width="15.85546875" customWidth="1"/>
    <col min="9" max="9" width="16.28515625" customWidth="1"/>
    <col min="10" max="10" width="29" customWidth="1"/>
    <col min="11" max="11" width="17.140625" customWidth="1"/>
  </cols>
  <sheetData>
    <row r="1" spans="1:11" ht="33" customHeight="1" x14ac:dyDescent="0.2">
      <c r="A1" s="399" t="s">
        <v>85</v>
      </c>
      <c r="B1" s="399"/>
      <c r="C1" s="399"/>
      <c r="D1" s="399"/>
      <c r="E1" s="399"/>
      <c r="F1" s="399"/>
      <c r="G1" s="399"/>
      <c r="H1" s="399"/>
      <c r="I1" s="399"/>
      <c r="J1" s="399"/>
      <c r="K1" s="306"/>
    </row>
    <row r="2" spans="1:11" ht="12.75" customHeight="1" x14ac:dyDescent="0.2">
      <c r="A2" s="400" t="s">
        <v>149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24.75" customHeight="1" x14ac:dyDescent="0.2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</row>
    <row r="4" spans="1:11" ht="33" customHeight="1" thickBot="1" x14ac:dyDescent="0.4">
      <c r="A4" s="401"/>
      <c r="B4" s="401"/>
      <c r="C4" s="307"/>
      <c r="D4" s="308"/>
      <c r="E4" s="308"/>
      <c r="F4" s="308"/>
      <c r="G4" s="308"/>
      <c r="H4" s="308"/>
      <c r="I4" s="308"/>
      <c r="J4" s="308"/>
      <c r="K4" s="309"/>
    </row>
    <row r="5" spans="1:11" ht="91.5" customHeight="1" thickTop="1" thickBot="1" x14ac:dyDescent="0.25">
      <c r="A5" s="310" t="s">
        <v>75</v>
      </c>
      <c r="B5" s="311" t="s">
        <v>16</v>
      </c>
      <c r="C5" s="312" t="s">
        <v>103</v>
      </c>
      <c r="D5" s="312" t="s">
        <v>27</v>
      </c>
      <c r="E5" s="312" t="s">
        <v>28</v>
      </c>
      <c r="F5" s="312" t="s">
        <v>39</v>
      </c>
      <c r="G5" s="312" t="s">
        <v>54</v>
      </c>
      <c r="H5" s="312" t="s">
        <v>40</v>
      </c>
      <c r="I5" s="312" t="s">
        <v>106</v>
      </c>
      <c r="J5" s="312" t="s">
        <v>56</v>
      </c>
      <c r="K5" s="312" t="s">
        <v>105</v>
      </c>
    </row>
    <row r="6" spans="1:11" ht="30" customHeight="1" x14ac:dyDescent="0.2">
      <c r="A6" s="313" t="s">
        <v>1</v>
      </c>
      <c r="B6" s="314">
        <v>364</v>
      </c>
      <c r="C6" s="315">
        <f>B6/B21*100</f>
        <v>2.0884732342647312</v>
      </c>
      <c r="D6" s="314">
        <v>100158</v>
      </c>
      <c r="E6" s="314">
        <v>107189</v>
      </c>
      <c r="F6" s="314">
        <v>666</v>
      </c>
      <c r="G6" s="316">
        <v>54</v>
      </c>
      <c r="H6" s="314">
        <v>3859</v>
      </c>
      <c r="I6" s="316">
        <v>31</v>
      </c>
      <c r="J6" s="314">
        <v>90971520</v>
      </c>
      <c r="K6" s="317">
        <f>J6/J21*100</f>
        <v>5.4866929100266741</v>
      </c>
    </row>
    <row r="7" spans="1:11" ht="30" customHeight="1" x14ac:dyDescent="0.2">
      <c r="A7" s="318" t="s">
        <v>37</v>
      </c>
      <c r="B7" s="319">
        <v>981</v>
      </c>
      <c r="C7" s="320">
        <f>B7/B21*100</f>
        <v>5.6285501176200583</v>
      </c>
      <c r="D7" s="319">
        <v>281677</v>
      </c>
      <c r="E7" s="319">
        <v>279042</v>
      </c>
      <c r="F7" s="319">
        <v>1724</v>
      </c>
      <c r="G7" s="321">
        <v>0</v>
      </c>
      <c r="H7" s="319">
        <v>9258</v>
      </c>
      <c r="I7" s="321">
        <v>14</v>
      </c>
      <c r="J7" s="319">
        <v>185425700</v>
      </c>
      <c r="K7" s="322">
        <f>J7/J21*100</f>
        <v>11.183432721875299</v>
      </c>
    </row>
    <row r="8" spans="1:11" ht="30" customHeight="1" x14ac:dyDescent="0.2">
      <c r="A8" s="323" t="s">
        <v>3</v>
      </c>
      <c r="B8" s="324">
        <v>1258</v>
      </c>
      <c r="C8" s="325">
        <f>B8/B21*100</f>
        <v>7.2178552986401971</v>
      </c>
      <c r="D8" s="324">
        <v>347849</v>
      </c>
      <c r="E8" s="324">
        <v>285046</v>
      </c>
      <c r="F8" s="324">
        <v>2070</v>
      </c>
      <c r="G8" s="326">
        <v>4</v>
      </c>
      <c r="H8" s="324">
        <v>8528</v>
      </c>
      <c r="I8" s="326">
        <v>4</v>
      </c>
      <c r="J8" s="324">
        <v>73852583</v>
      </c>
      <c r="K8" s="327">
        <f>J8/J21*100</f>
        <v>4.4542120823446334</v>
      </c>
    </row>
    <row r="9" spans="1:11" ht="30" customHeight="1" x14ac:dyDescent="0.2">
      <c r="A9" s="307" t="s">
        <v>5</v>
      </c>
      <c r="B9" s="319">
        <v>512</v>
      </c>
      <c r="C9" s="320">
        <f>B9/B21*100</f>
        <v>2.9376326811635782</v>
      </c>
      <c r="D9" s="319">
        <v>193838</v>
      </c>
      <c r="E9" s="319">
        <v>119394</v>
      </c>
      <c r="F9" s="319">
        <v>708</v>
      </c>
      <c r="G9" s="321">
        <v>0</v>
      </c>
      <c r="H9" s="319">
        <v>2902</v>
      </c>
      <c r="I9" s="321">
        <v>0</v>
      </c>
      <c r="J9" s="319">
        <v>43519670</v>
      </c>
      <c r="K9" s="322">
        <f>J9/J21*100</f>
        <v>2.6247672330384342</v>
      </c>
    </row>
    <row r="10" spans="1:11" ht="30" customHeight="1" x14ac:dyDescent="0.2">
      <c r="A10" s="323" t="s">
        <v>4</v>
      </c>
      <c r="B10" s="324">
        <v>4263</v>
      </c>
      <c r="C10" s="325">
        <f>B10/B21*100</f>
        <v>24.459234608985025</v>
      </c>
      <c r="D10" s="324">
        <v>1237893</v>
      </c>
      <c r="E10" s="324">
        <v>1436464</v>
      </c>
      <c r="F10" s="324">
        <v>7847</v>
      </c>
      <c r="G10" s="326">
        <v>143</v>
      </c>
      <c r="H10" s="324">
        <v>37738</v>
      </c>
      <c r="I10" s="326">
        <v>85</v>
      </c>
      <c r="J10" s="324">
        <v>558990369</v>
      </c>
      <c r="K10" s="325">
        <f>J10/J21*100</f>
        <v>33.713941400182108</v>
      </c>
    </row>
    <row r="11" spans="1:11" ht="30" customHeight="1" x14ac:dyDescent="0.2">
      <c r="A11" s="307" t="s">
        <v>6</v>
      </c>
      <c r="B11" s="319">
        <v>1405</v>
      </c>
      <c r="C11" s="320">
        <f>B11/B21*100</f>
        <v>8.0612771817086468</v>
      </c>
      <c r="D11" s="319">
        <v>363721</v>
      </c>
      <c r="E11" s="319">
        <v>302779</v>
      </c>
      <c r="F11" s="319">
        <v>2154</v>
      </c>
      <c r="G11" s="321">
        <v>4</v>
      </c>
      <c r="H11" s="319">
        <v>9613</v>
      </c>
      <c r="I11" s="321">
        <v>1</v>
      </c>
      <c r="J11" s="319">
        <v>115529456</v>
      </c>
      <c r="K11" s="322">
        <f>J11/J21*100</f>
        <v>6.9678361660268919</v>
      </c>
    </row>
    <row r="12" spans="1:11" ht="30" customHeight="1" x14ac:dyDescent="0.2">
      <c r="A12" s="323" t="s">
        <v>7</v>
      </c>
      <c r="B12" s="324">
        <v>1109</v>
      </c>
      <c r="C12" s="325">
        <f>B12/B21*100</f>
        <v>6.3629582879109527</v>
      </c>
      <c r="D12" s="324">
        <v>258844</v>
      </c>
      <c r="E12" s="324">
        <v>233338</v>
      </c>
      <c r="F12" s="324">
        <v>1619</v>
      </c>
      <c r="G12" s="326">
        <v>15</v>
      </c>
      <c r="H12" s="324">
        <v>7759</v>
      </c>
      <c r="I12" s="326">
        <v>9</v>
      </c>
      <c r="J12" s="324">
        <v>77828258</v>
      </c>
      <c r="K12" s="327">
        <f>J12/J21*100</f>
        <v>4.6939938056253965</v>
      </c>
    </row>
    <row r="13" spans="1:11" ht="30" customHeight="1" x14ac:dyDescent="0.2">
      <c r="A13" s="307" t="s">
        <v>12</v>
      </c>
      <c r="B13" s="319">
        <v>826</v>
      </c>
      <c r="C13" s="320">
        <f>B13/B21*100</f>
        <v>4.7392277239084279</v>
      </c>
      <c r="D13" s="319">
        <v>210105</v>
      </c>
      <c r="E13" s="319">
        <v>212650</v>
      </c>
      <c r="F13" s="319">
        <v>1312</v>
      </c>
      <c r="G13" s="321">
        <v>9</v>
      </c>
      <c r="H13" s="319">
        <v>6277</v>
      </c>
      <c r="I13" s="321">
        <v>0</v>
      </c>
      <c r="J13" s="319">
        <v>55193800</v>
      </c>
      <c r="K13" s="322">
        <f>J13/J21*100</f>
        <v>3.3288597479456237</v>
      </c>
    </row>
    <row r="14" spans="1:11" ht="30" customHeight="1" x14ac:dyDescent="0.2">
      <c r="A14" s="323" t="s">
        <v>2</v>
      </c>
      <c r="B14" s="324">
        <v>359</v>
      </c>
      <c r="C14" s="325">
        <f>B14/B21*100</f>
        <v>2.059785415112743</v>
      </c>
      <c r="D14" s="324">
        <v>99593</v>
      </c>
      <c r="E14" s="324">
        <v>67007</v>
      </c>
      <c r="F14" s="324">
        <v>455</v>
      </c>
      <c r="G14" s="326">
        <v>0</v>
      </c>
      <c r="H14" s="324">
        <v>1894</v>
      </c>
      <c r="I14" s="326">
        <v>9</v>
      </c>
      <c r="J14" s="324">
        <v>21406700</v>
      </c>
      <c r="K14" s="327">
        <f>J14/J21*100</f>
        <v>1.2910852662137338</v>
      </c>
    </row>
    <row r="15" spans="1:11" ht="30" customHeight="1" x14ac:dyDescent="0.2">
      <c r="A15" s="307" t="s">
        <v>8</v>
      </c>
      <c r="B15" s="319">
        <v>1037</v>
      </c>
      <c r="C15" s="320">
        <f>B15/B21*100</f>
        <v>5.9498536921223248</v>
      </c>
      <c r="D15" s="319">
        <v>236602</v>
      </c>
      <c r="E15" s="319">
        <v>186033</v>
      </c>
      <c r="F15" s="319">
        <v>1511</v>
      </c>
      <c r="G15" s="321">
        <v>0</v>
      </c>
      <c r="H15" s="319">
        <v>6508</v>
      </c>
      <c r="I15" s="321">
        <v>0</v>
      </c>
      <c r="J15" s="319">
        <v>83277477</v>
      </c>
      <c r="K15" s="322">
        <f>J15/J21*100</f>
        <v>5.0226482158461181</v>
      </c>
    </row>
    <row r="16" spans="1:11" ht="30" customHeight="1" x14ac:dyDescent="0.2">
      <c r="A16" s="323" t="s">
        <v>9</v>
      </c>
      <c r="B16" s="324">
        <v>888</v>
      </c>
      <c r="C16" s="325">
        <f>B16/B21*100</f>
        <v>5.0949566813930804</v>
      </c>
      <c r="D16" s="324">
        <v>221517</v>
      </c>
      <c r="E16" s="324">
        <v>158615</v>
      </c>
      <c r="F16" s="324">
        <v>1069</v>
      </c>
      <c r="G16" s="326">
        <v>0</v>
      </c>
      <c r="H16" s="324">
        <v>5152</v>
      </c>
      <c r="I16" s="326">
        <v>0</v>
      </c>
      <c r="J16" s="324">
        <v>49360330</v>
      </c>
      <c r="K16" s="327">
        <f>J16/J21*100</f>
        <v>2.9770303128668947</v>
      </c>
    </row>
    <row r="17" spans="1:11" ht="30" customHeight="1" x14ac:dyDescent="0.2">
      <c r="A17" s="307" t="s">
        <v>10</v>
      </c>
      <c r="B17" s="319">
        <v>805</v>
      </c>
      <c r="C17" s="320">
        <f>B17/B21*100</f>
        <v>4.618738883470078</v>
      </c>
      <c r="D17" s="319">
        <v>199735</v>
      </c>
      <c r="E17" s="319">
        <v>157681</v>
      </c>
      <c r="F17" s="319">
        <v>974</v>
      </c>
      <c r="G17" s="321">
        <v>4</v>
      </c>
      <c r="H17" s="319">
        <v>3943</v>
      </c>
      <c r="I17" s="321">
        <v>4</v>
      </c>
      <c r="J17" s="319">
        <v>58448880</v>
      </c>
      <c r="K17" s="322">
        <f>J17/J21*100</f>
        <v>3.5251807982871988</v>
      </c>
    </row>
    <row r="18" spans="1:11" ht="30" customHeight="1" x14ac:dyDescent="0.2">
      <c r="A18" s="323" t="s">
        <v>11</v>
      </c>
      <c r="B18" s="324">
        <v>1474</v>
      </c>
      <c r="C18" s="325">
        <f>B18/B21*100</f>
        <v>8.4571690860060826</v>
      </c>
      <c r="D18" s="324">
        <v>344816</v>
      </c>
      <c r="E18" s="324">
        <v>267811</v>
      </c>
      <c r="F18" s="324">
        <v>1847</v>
      </c>
      <c r="G18" s="326">
        <v>13</v>
      </c>
      <c r="H18" s="324">
        <v>8231</v>
      </c>
      <c r="I18" s="326">
        <v>12</v>
      </c>
      <c r="J18" s="324">
        <v>67085500</v>
      </c>
      <c r="K18" s="327">
        <f>J18/J21*100</f>
        <v>4.0460743891670106</v>
      </c>
    </row>
    <row r="19" spans="1:11" ht="30" customHeight="1" x14ac:dyDescent="0.2">
      <c r="A19" s="307" t="s">
        <v>13</v>
      </c>
      <c r="B19" s="319">
        <v>818</v>
      </c>
      <c r="C19" s="320">
        <f>B19/B21*100</f>
        <v>4.6933272132652482</v>
      </c>
      <c r="D19" s="319">
        <v>194917</v>
      </c>
      <c r="E19" s="319">
        <v>147513</v>
      </c>
      <c r="F19" s="319">
        <v>949</v>
      </c>
      <c r="G19" s="321">
        <v>12</v>
      </c>
      <c r="H19" s="319">
        <v>4112</v>
      </c>
      <c r="I19" s="321">
        <v>7</v>
      </c>
      <c r="J19" s="319">
        <v>42941700</v>
      </c>
      <c r="K19" s="322">
        <f>J19/J21*100</f>
        <v>2.5899085882536914</v>
      </c>
    </row>
    <row r="20" spans="1:11" ht="30" customHeight="1" x14ac:dyDescent="0.2">
      <c r="A20" s="323" t="s">
        <v>14</v>
      </c>
      <c r="B20" s="324">
        <v>1330</v>
      </c>
      <c r="C20" s="325">
        <f>B20/B21*100</f>
        <v>7.6309598944288251</v>
      </c>
      <c r="D20" s="324">
        <v>442635</v>
      </c>
      <c r="E20" s="324">
        <v>337489</v>
      </c>
      <c r="F20" s="324">
        <v>2208</v>
      </c>
      <c r="G20" s="326">
        <v>25</v>
      </c>
      <c r="H20" s="324">
        <v>6708</v>
      </c>
      <c r="I20" s="326">
        <v>0</v>
      </c>
      <c r="J20" s="324">
        <v>134207271</v>
      </c>
      <c r="K20" s="327">
        <f>J20/J21*100</f>
        <v>8.0943363623002949</v>
      </c>
    </row>
    <row r="21" spans="1:11" ht="30" customHeight="1" thickBot="1" x14ac:dyDescent="0.25">
      <c r="A21" s="328" t="s">
        <v>0</v>
      </c>
      <c r="B21" s="329">
        <v>17429</v>
      </c>
      <c r="C21" s="330">
        <f>SUM(C6:C20)</f>
        <v>100.00000000000001</v>
      </c>
      <c r="D21" s="329">
        <v>4733900</v>
      </c>
      <c r="E21" s="329">
        <v>4298051</v>
      </c>
      <c r="F21" s="329">
        <v>27113</v>
      </c>
      <c r="G21" s="331">
        <f>SUM(G6:G20)</f>
        <v>283</v>
      </c>
      <c r="H21" s="329">
        <v>122482</v>
      </c>
      <c r="I21" s="331">
        <f>SUM(I6:I20)</f>
        <v>176</v>
      </c>
      <c r="J21" s="329">
        <v>1658039214</v>
      </c>
      <c r="K21" s="332">
        <f>SUM(K6:K20)</f>
        <v>100</v>
      </c>
    </row>
    <row r="22" spans="1:11" ht="30" customHeight="1" thickTop="1" x14ac:dyDescent="0.2">
      <c r="A22" s="402" t="s">
        <v>104</v>
      </c>
      <c r="B22" s="402"/>
      <c r="C22" s="402"/>
      <c r="D22" s="402"/>
      <c r="E22" s="402"/>
      <c r="F22" s="402"/>
      <c r="G22" s="402"/>
      <c r="H22" s="402"/>
      <c r="I22" s="402"/>
      <c r="J22" s="402"/>
      <c r="K22" s="204"/>
    </row>
  </sheetData>
  <mergeCells count="4">
    <mergeCell ref="A1:J1"/>
    <mergeCell ref="A2:K3"/>
    <mergeCell ref="A4:B4"/>
    <mergeCell ref="A22:J22"/>
  </mergeCells>
  <pageMargins left="0.7" right="1.29" top="1.54" bottom="1.1399999999999999" header="0.3" footer="0.67"/>
  <pageSetup paperSize="9" scale="57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3"/>
  <sheetViews>
    <sheetView rightToLeft="1" topLeftCell="C1" zoomScale="75" zoomScaleNormal="75" zoomScaleSheetLayoutView="75" workbookViewId="0">
      <selection activeCell="E5" sqref="E5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7.85546875" style="1" customWidth="1"/>
    <col min="4" max="4" width="13.85546875" style="1" customWidth="1"/>
    <col min="5" max="5" width="20" style="1" customWidth="1"/>
    <col min="6" max="6" width="17.28515625" style="1" customWidth="1"/>
    <col min="7" max="7" width="18.140625" style="1" customWidth="1"/>
    <col min="8" max="8" width="13.85546875" style="1" customWidth="1"/>
    <col min="9" max="9" width="17" style="1" customWidth="1"/>
    <col min="10" max="10" width="30.28515625" style="1" customWidth="1"/>
    <col min="11" max="11" width="9.28515625" style="1" customWidth="1"/>
    <col min="12" max="16384" width="9.140625" style="1"/>
  </cols>
  <sheetData>
    <row r="1" spans="1:253" s="8" customFormat="1" ht="33.75" customHeight="1" x14ac:dyDescent="0.2">
      <c r="A1" s="9" t="s">
        <v>38</v>
      </c>
      <c r="B1" s="9"/>
      <c r="C1" s="403" t="s">
        <v>127</v>
      </c>
      <c r="D1" s="403"/>
      <c r="E1" s="403"/>
      <c r="F1" s="403"/>
      <c r="G1" s="403"/>
      <c r="H1" s="403"/>
      <c r="I1" s="403"/>
      <c r="J1" s="403"/>
      <c r="K1" s="35"/>
    </row>
    <row r="2" spans="1:253" s="9" customFormat="1" ht="41.25" customHeight="1" thickBot="1" x14ac:dyDescent="0.25">
      <c r="A2" s="404" t="s">
        <v>57</v>
      </c>
      <c r="B2" s="404"/>
      <c r="C2" s="377" t="s">
        <v>150</v>
      </c>
      <c r="D2" s="377"/>
      <c r="E2" s="377"/>
      <c r="F2" s="377"/>
      <c r="G2" s="377"/>
      <c r="H2" s="377"/>
      <c r="I2" s="377"/>
      <c r="J2" s="377"/>
      <c r="K2" s="34"/>
    </row>
    <row r="3" spans="1:253" s="9" customFormat="1" ht="53.25" customHeight="1" thickTop="1" thickBot="1" x14ac:dyDescent="0.25">
      <c r="A3" s="15"/>
      <c r="B3" s="4"/>
      <c r="C3" s="196" t="s">
        <v>15</v>
      </c>
      <c r="D3" s="197" t="s">
        <v>16</v>
      </c>
      <c r="E3" s="197" t="s">
        <v>28</v>
      </c>
      <c r="F3" s="197" t="s">
        <v>39</v>
      </c>
      <c r="G3" s="197" t="s">
        <v>54</v>
      </c>
      <c r="H3" s="197" t="s">
        <v>40</v>
      </c>
      <c r="I3" s="197" t="s">
        <v>41</v>
      </c>
      <c r="J3" s="197" t="s">
        <v>29</v>
      </c>
      <c r="K3" s="34"/>
    </row>
    <row r="4" spans="1:253" s="9" customFormat="1" ht="30" customHeight="1" x14ac:dyDescent="0.2">
      <c r="A4" s="15"/>
      <c r="B4" s="4"/>
      <c r="C4" s="158" t="s">
        <v>1</v>
      </c>
      <c r="D4" s="142">
        <v>101</v>
      </c>
      <c r="E4" s="142">
        <v>19076</v>
      </c>
      <c r="F4" s="142">
        <v>133</v>
      </c>
      <c r="G4" s="142">
        <v>0</v>
      </c>
      <c r="H4" s="142">
        <v>694</v>
      </c>
      <c r="I4" s="142">
        <v>0</v>
      </c>
      <c r="J4" s="142">
        <v>4710770</v>
      </c>
      <c r="K4" s="34"/>
    </row>
    <row r="5" spans="1:253" ht="30" customHeight="1" x14ac:dyDescent="0.2">
      <c r="A5" s="13"/>
      <c r="B5" s="5" t="s">
        <v>37</v>
      </c>
      <c r="C5" s="192" t="s">
        <v>37</v>
      </c>
      <c r="D5" s="124">
        <v>329</v>
      </c>
      <c r="E5" s="124">
        <v>53472</v>
      </c>
      <c r="F5" s="124">
        <v>533</v>
      </c>
      <c r="G5" s="124">
        <v>0</v>
      </c>
      <c r="H5" s="124">
        <v>1949</v>
      </c>
      <c r="I5" s="124">
        <v>0</v>
      </c>
      <c r="J5" s="124">
        <v>15782900</v>
      </c>
      <c r="K5" s="32"/>
    </row>
    <row r="6" spans="1:253" ht="30" customHeight="1" x14ac:dyDescent="0.2">
      <c r="A6" s="13"/>
      <c r="B6" s="5" t="s">
        <v>3</v>
      </c>
      <c r="C6" s="193" t="s">
        <v>3</v>
      </c>
      <c r="D6" s="111">
        <v>283</v>
      </c>
      <c r="E6" s="111">
        <v>50253</v>
      </c>
      <c r="F6" s="111">
        <v>479</v>
      </c>
      <c r="G6" s="111">
        <v>0</v>
      </c>
      <c r="H6" s="111">
        <v>1513</v>
      </c>
      <c r="I6" s="111">
        <v>0</v>
      </c>
      <c r="J6" s="111">
        <v>13361275</v>
      </c>
      <c r="K6" s="32"/>
    </row>
    <row r="7" spans="1:253" ht="30" customHeight="1" x14ac:dyDescent="0.2">
      <c r="A7" s="13"/>
      <c r="B7" s="5"/>
      <c r="C7" s="192" t="s">
        <v>5</v>
      </c>
      <c r="D7" s="124">
        <v>38</v>
      </c>
      <c r="E7" s="124">
        <v>6317</v>
      </c>
      <c r="F7" s="124">
        <v>32</v>
      </c>
      <c r="G7" s="124">
        <v>0</v>
      </c>
      <c r="H7" s="124">
        <v>165</v>
      </c>
      <c r="I7" s="124">
        <v>0</v>
      </c>
      <c r="J7" s="124">
        <v>2062650</v>
      </c>
      <c r="K7" s="32"/>
    </row>
    <row r="8" spans="1:253" ht="30" customHeight="1" x14ac:dyDescent="0.2">
      <c r="A8" s="13"/>
      <c r="B8" s="5" t="s">
        <v>4</v>
      </c>
      <c r="C8" s="193" t="s">
        <v>4</v>
      </c>
      <c r="D8" s="111">
        <v>525</v>
      </c>
      <c r="E8" s="111">
        <v>98369</v>
      </c>
      <c r="F8" s="111">
        <v>524</v>
      </c>
      <c r="G8" s="111">
        <v>17</v>
      </c>
      <c r="H8" s="111">
        <v>2706</v>
      </c>
      <c r="I8" s="111">
        <v>0</v>
      </c>
      <c r="J8" s="111">
        <v>36788100</v>
      </c>
      <c r="K8" s="32"/>
    </row>
    <row r="9" spans="1:253" ht="30" customHeight="1" x14ac:dyDescent="0.2">
      <c r="A9" s="13"/>
      <c r="B9" s="5" t="s">
        <v>6</v>
      </c>
      <c r="C9" s="192" t="s">
        <v>6</v>
      </c>
      <c r="D9" s="124">
        <v>237</v>
      </c>
      <c r="E9" s="124">
        <v>35302</v>
      </c>
      <c r="F9" s="124">
        <v>384</v>
      </c>
      <c r="G9" s="124">
        <v>0</v>
      </c>
      <c r="H9" s="124">
        <v>1215</v>
      </c>
      <c r="I9" s="124">
        <v>0</v>
      </c>
      <c r="J9" s="124">
        <v>12923713</v>
      </c>
      <c r="K9" s="32"/>
    </row>
    <row r="10" spans="1:253" ht="30" customHeight="1" x14ac:dyDescent="0.2">
      <c r="A10" s="13"/>
      <c r="B10" s="5" t="s">
        <v>7</v>
      </c>
      <c r="C10" s="193" t="s">
        <v>7</v>
      </c>
      <c r="D10" s="111">
        <v>429</v>
      </c>
      <c r="E10" s="111">
        <v>57621</v>
      </c>
      <c r="F10" s="111">
        <v>603</v>
      </c>
      <c r="G10" s="111">
        <v>15</v>
      </c>
      <c r="H10" s="111">
        <v>2190</v>
      </c>
      <c r="I10" s="111">
        <v>3</v>
      </c>
      <c r="J10" s="111">
        <v>18518724</v>
      </c>
      <c r="K10" s="32"/>
    </row>
    <row r="11" spans="1:253" ht="30" customHeight="1" x14ac:dyDescent="0.2">
      <c r="A11" s="13"/>
      <c r="B11" s="6" t="s">
        <v>12</v>
      </c>
      <c r="C11" s="192" t="s">
        <v>12</v>
      </c>
      <c r="D11" s="124">
        <v>168</v>
      </c>
      <c r="E11" s="124">
        <v>28175</v>
      </c>
      <c r="F11" s="124">
        <v>182</v>
      </c>
      <c r="G11" s="124">
        <v>0</v>
      </c>
      <c r="H11" s="124">
        <v>880</v>
      </c>
      <c r="I11" s="124">
        <v>0</v>
      </c>
      <c r="J11" s="124">
        <v>7099025</v>
      </c>
      <c r="K11" s="32"/>
    </row>
    <row r="12" spans="1:253" s="51" customFormat="1" ht="30" customHeight="1" x14ac:dyDescent="0.2">
      <c r="A12" s="49"/>
      <c r="B12" s="50"/>
      <c r="C12" s="193" t="s">
        <v>2</v>
      </c>
      <c r="D12" s="111">
        <v>119</v>
      </c>
      <c r="E12" s="111">
        <v>15097</v>
      </c>
      <c r="F12" s="111">
        <v>139</v>
      </c>
      <c r="G12" s="111">
        <v>0</v>
      </c>
      <c r="H12" s="111">
        <v>414</v>
      </c>
      <c r="I12" s="111">
        <v>0</v>
      </c>
      <c r="J12" s="111">
        <v>4098500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55" customFormat="1" ht="30" customHeight="1" x14ac:dyDescent="0.2">
      <c r="A13" s="52"/>
      <c r="B13" s="53" t="s">
        <v>8</v>
      </c>
      <c r="C13" s="192" t="s">
        <v>8</v>
      </c>
      <c r="D13" s="124">
        <v>416</v>
      </c>
      <c r="E13" s="124">
        <v>53474</v>
      </c>
      <c r="F13" s="124">
        <v>552</v>
      </c>
      <c r="G13" s="124">
        <v>0</v>
      </c>
      <c r="H13" s="124">
        <v>2044</v>
      </c>
      <c r="I13" s="124">
        <v>0</v>
      </c>
      <c r="J13" s="124">
        <v>23270731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45" customFormat="1" ht="30" customHeight="1" x14ac:dyDescent="0.2">
      <c r="A14" s="47"/>
      <c r="B14" s="48" t="s">
        <v>9</v>
      </c>
      <c r="C14" s="193" t="s">
        <v>69</v>
      </c>
      <c r="D14" s="111">
        <v>246</v>
      </c>
      <c r="E14" s="111">
        <v>29430</v>
      </c>
      <c r="F14" s="111">
        <v>309</v>
      </c>
      <c r="G14" s="111">
        <v>0</v>
      </c>
      <c r="H14" s="111">
        <v>1291</v>
      </c>
      <c r="I14" s="111">
        <v>0</v>
      </c>
      <c r="J14" s="111">
        <v>10268826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55" customFormat="1" ht="30" customHeight="1" x14ac:dyDescent="0.2">
      <c r="A15" s="52"/>
      <c r="B15" s="53" t="s">
        <v>10</v>
      </c>
      <c r="C15" s="192" t="s">
        <v>10</v>
      </c>
      <c r="D15" s="124">
        <v>54</v>
      </c>
      <c r="E15" s="124">
        <v>7736</v>
      </c>
      <c r="F15" s="124">
        <v>58</v>
      </c>
      <c r="G15" s="124">
        <v>0</v>
      </c>
      <c r="H15" s="124">
        <v>187</v>
      </c>
      <c r="I15" s="124">
        <v>0</v>
      </c>
      <c r="J15" s="124">
        <v>2782000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45" customFormat="1" ht="30" customHeight="1" x14ac:dyDescent="0.2">
      <c r="A16" s="47"/>
      <c r="B16" s="48" t="s">
        <v>11</v>
      </c>
      <c r="C16" s="193" t="s">
        <v>11</v>
      </c>
      <c r="D16" s="111">
        <v>568</v>
      </c>
      <c r="E16" s="111">
        <v>66637</v>
      </c>
      <c r="F16" s="111">
        <v>657</v>
      </c>
      <c r="G16" s="111">
        <v>0</v>
      </c>
      <c r="H16" s="111">
        <v>2465</v>
      </c>
      <c r="I16" s="111">
        <v>5</v>
      </c>
      <c r="J16" s="111">
        <v>16706250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55" customFormat="1" ht="30" customHeight="1" x14ac:dyDescent="0.2">
      <c r="A17" s="52"/>
      <c r="B17" s="53" t="s">
        <v>13</v>
      </c>
      <c r="C17" s="192" t="s">
        <v>13</v>
      </c>
      <c r="D17" s="124">
        <v>220</v>
      </c>
      <c r="E17" s="124">
        <v>28312</v>
      </c>
      <c r="F17" s="124">
        <v>261</v>
      </c>
      <c r="G17" s="124">
        <v>0</v>
      </c>
      <c r="H17" s="124">
        <v>902</v>
      </c>
      <c r="I17" s="124">
        <v>0</v>
      </c>
      <c r="J17" s="124">
        <v>8607250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45" customFormat="1" ht="30" customHeight="1" thickBot="1" x14ac:dyDescent="0.25">
      <c r="A18" s="47"/>
      <c r="B18" s="48" t="s">
        <v>14</v>
      </c>
      <c r="C18" s="194" t="s">
        <v>14</v>
      </c>
      <c r="D18" s="143">
        <v>478</v>
      </c>
      <c r="E18" s="143">
        <v>76124</v>
      </c>
      <c r="F18" s="143">
        <v>672</v>
      </c>
      <c r="G18" s="143">
        <v>0</v>
      </c>
      <c r="H18" s="143">
        <v>1599</v>
      </c>
      <c r="I18" s="143">
        <v>0</v>
      </c>
      <c r="J18" s="143">
        <v>31471470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55" customFormat="1" ht="30" customHeight="1" thickBot="1" x14ac:dyDescent="0.25">
      <c r="A19" s="56"/>
      <c r="B19" s="57" t="s">
        <v>0</v>
      </c>
      <c r="C19" s="195" t="s">
        <v>0</v>
      </c>
      <c r="D19" s="144">
        <v>4211</v>
      </c>
      <c r="E19" s="144">
        <v>625395</v>
      </c>
      <c r="F19" s="144">
        <v>5518</v>
      </c>
      <c r="G19" s="144">
        <f t="shared" ref="G19:I19" si="0">SUM(G4:G18)</f>
        <v>32</v>
      </c>
      <c r="H19" s="144">
        <v>20214</v>
      </c>
      <c r="I19" s="144">
        <f t="shared" si="0"/>
        <v>8</v>
      </c>
      <c r="J19" s="144">
        <v>208452184</v>
      </c>
      <c r="K19" s="54"/>
    </row>
    <row r="20" spans="1:253" s="16" customFormat="1" ht="18.75" customHeight="1" thickTop="1" x14ac:dyDescent="0.2">
      <c r="B20" s="17"/>
      <c r="C20" s="406"/>
      <c r="D20" s="406"/>
      <c r="E20" s="406"/>
      <c r="F20" s="406"/>
      <c r="G20" s="406"/>
      <c r="H20" s="406"/>
      <c r="I20" s="80"/>
      <c r="J20" s="80"/>
      <c r="K20" s="32"/>
      <c r="L20" s="1"/>
      <c r="M20" s="1"/>
      <c r="N20" s="1"/>
      <c r="O20" s="1"/>
      <c r="P20" s="1"/>
      <c r="Q20" s="1"/>
    </row>
    <row r="21" spans="1:253" ht="15" customHeight="1" x14ac:dyDescent="0.2">
      <c r="C21" s="405"/>
      <c r="D21" s="405"/>
      <c r="E21" s="405"/>
      <c r="F21" s="405"/>
      <c r="G21" s="405"/>
      <c r="H21" s="405"/>
      <c r="I21" s="405"/>
      <c r="J21" s="405"/>
      <c r="K21" s="405"/>
      <c r="L21" s="32"/>
      <c r="M21" s="32"/>
      <c r="N21" s="32"/>
      <c r="O21" s="32"/>
      <c r="P21" s="32"/>
      <c r="Q21" s="32"/>
    </row>
    <row r="22" spans="1:253" ht="18" x14ac:dyDescent="0.2">
      <c r="G22" s="174"/>
    </row>
    <row r="39" hidden="1" x14ac:dyDescent="0.2"/>
    <row r="40" hidden="1" x14ac:dyDescent="0.2"/>
    <row r="41" hidden="1" x14ac:dyDescent="0.2"/>
    <row r="42" hidden="1" x14ac:dyDescent="0.2"/>
    <row r="43" hidden="1" x14ac:dyDescent="0.2"/>
  </sheetData>
  <mergeCells count="5">
    <mergeCell ref="C1:J1"/>
    <mergeCell ref="A2:B2"/>
    <mergeCell ref="C2:J2"/>
    <mergeCell ref="C21:K21"/>
    <mergeCell ref="C20:H20"/>
  </mergeCells>
  <phoneticPr fontId="11" type="noConversion"/>
  <printOptions horizontalCentered="1" verticalCentered="1"/>
  <pageMargins left="0.51" right="0.2" top="0.98" bottom="0.25" header="0.27559055118110198" footer="0.54"/>
  <pageSetup paperSize="9" scale="75" orientation="landscape" r:id="rId1"/>
  <headerFooter alignWithMargins="0"/>
  <rowBreaks count="1" manualBreakCount="1">
    <brk id="27" min="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rightToLeft="1" zoomScale="75" zoomScaleNormal="75" zoomScaleSheetLayoutView="75" workbookViewId="0">
      <selection activeCell="B22" sqref="B22:I25"/>
    </sheetView>
  </sheetViews>
  <sheetFormatPr defaultRowHeight="12.75" x14ac:dyDescent="0.2"/>
  <cols>
    <col min="1" max="1" width="14.28515625" customWidth="1"/>
    <col min="2" max="2" width="11.42578125" customWidth="1"/>
    <col min="3" max="3" width="18.140625" customWidth="1"/>
    <col min="4" max="4" width="17.5703125" customWidth="1"/>
    <col min="5" max="5" width="13.7109375" customWidth="1"/>
    <col min="6" max="6" width="15.28515625" customWidth="1"/>
    <col min="7" max="7" width="15.5703125" customWidth="1"/>
    <col min="8" max="8" width="14.28515625" customWidth="1"/>
    <col min="9" max="9" width="23.85546875" customWidth="1"/>
  </cols>
  <sheetData>
    <row r="1" spans="1:18" ht="16.5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34.5" customHeight="1" x14ac:dyDescent="0.35">
      <c r="A2" s="92"/>
      <c r="B2" s="92"/>
      <c r="C2" s="92"/>
      <c r="D2" s="410" t="s">
        <v>86</v>
      </c>
      <c r="E2" s="410"/>
      <c r="F2" s="410"/>
      <c r="G2" s="92"/>
      <c r="H2" s="92"/>
      <c r="I2" s="92"/>
      <c r="J2" s="26"/>
      <c r="K2" s="26"/>
      <c r="L2" s="26"/>
      <c r="M2" s="26"/>
      <c r="N2" s="26"/>
      <c r="O2" s="26"/>
      <c r="P2" s="26"/>
      <c r="Q2" s="26"/>
      <c r="R2" s="26"/>
    </row>
    <row r="3" spans="1:18" ht="33" customHeight="1" x14ac:dyDescent="0.2">
      <c r="A3" s="377" t="s">
        <v>140</v>
      </c>
      <c r="B3" s="377"/>
      <c r="C3" s="377"/>
      <c r="D3" s="377"/>
      <c r="E3" s="377"/>
      <c r="F3" s="377"/>
      <c r="G3" s="377"/>
      <c r="H3" s="377"/>
      <c r="I3" s="377"/>
      <c r="J3" s="34"/>
      <c r="K3" s="409"/>
      <c r="L3" s="409"/>
      <c r="M3" s="409"/>
      <c r="N3" s="409"/>
      <c r="O3" s="409"/>
      <c r="P3" s="409"/>
      <c r="Q3" s="409"/>
      <c r="R3" s="409"/>
    </row>
    <row r="4" spans="1:18" ht="30.75" customHeight="1" thickBot="1" x14ac:dyDescent="0.25">
      <c r="A4" s="73"/>
      <c r="B4" s="73"/>
      <c r="C4" s="73"/>
      <c r="D4" s="73"/>
      <c r="E4" s="73"/>
      <c r="F4" s="73"/>
      <c r="G4" s="73"/>
      <c r="H4" s="73"/>
      <c r="I4" s="73"/>
      <c r="J4" s="34"/>
      <c r="K4" s="34"/>
      <c r="L4" s="34"/>
      <c r="M4" s="34"/>
      <c r="N4" s="34"/>
      <c r="O4" s="34"/>
      <c r="P4" s="34"/>
      <c r="Q4" s="34"/>
      <c r="R4" s="35"/>
    </row>
    <row r="5" spans="1:18" ht="44.25" customHeight="1" thickTop="1" thickBot="1" x14ac:dyDescent="0.25">
      <c r="A5" s="108" t="s">
        <v>83</v>
      </c>
      <c r="B5" s="109" t="s">
        <v>16</v>
      </c>
      <c r="C5" s="109" t="s">
        <v>27</v>
      </c>
      <c r="D5" s="109" t="s">
        <v>28</v>
      </c>
      <c r="E5" s="109" t="s">
        <v>39</v>
      </c>
      <c r="F5" s="109" t="s">
        <v>54</v>
      </c>
      <c r="G5" s="109" t="s">
        <v>40</v>
      </c>
      <c r="H5" s="109" t="s">
        <v>41</v>
      </c>
      <c r="I5" s="109" t="s">
        <v>56</v>
      </c>
      <c r="J5" s="26"/>
      <c r="K5" s="26"/>
      <c r="L5" s="26"/>
      <c r="M5" s="26"/>
      <c r="N5" s="26"/>
      <c r="O5" s="26"/>
      <c r="P5" s="26"/>
      <c r="Q5" s="26"/>
      <c r="R5" s="26"/>
    </row>
    <row r="6" spans="1:18" ht="30" customHeight="1" x14ac:dyDescent="0.2">
      <c r="A6" s="94" t="s">
        <v>1</v>
      </c>
      <c r="B6" s="95">
        <v>1</v>
      </c>
      <c r="C6" s="95">
        <v>150</v>
      </c>
      <c r="D6" s="95">
        <v>150</v>
      </c>
      <c r="E6" s="95">
        <v>2</v>
      </c>
      <c r="F6" s="95">
        <v>6</v>
      </c>
      <c r="G6" s="95">
        <v>9</v>
      </c>
      <c r="H6" s="95">
        <v>0</v>
      </c>
      <c r="I6" s="95">
        <v>45000</v>
      </c>
      <c r="J6" s="26"/>
      <c r="K6" s="26"/>
      <c r="L6" s="26"/>
      <c r="M6" s="26"/>
      <c r="N6" s="26"/>
      <c r="O6" s="26"/>
      <c r="P6" s="26"/>
      <c r="Q6" s="26"/>
      <c r="R6" s="26"/>
    </row>
    <row r="7" spans="1:18" ht="30" customHeight="1" x14ac:dyDescent="0.2">
      <c r="A7" s="96" t="s">
        <v>4</v>
      </c>
      <c r="B7" s="97">
        <v>10</v>
      </c>
      <c r="C7" s="97">
        <v>3486</v>
      </c>
      <c r="D7" s="97">
        <v>10216</v>
      </c>
      <c r="E7" s="97">
        <v>38</v>
      </c>
      <c r="F7" s="97">
        <v>62</v>
      </c>
      <c r="G7" s="97">
        <v>160</v>
      </c>
      <c r="H7" s="97">
        <v>16</v>
      </c>
      <c r="I7" s="97">
        <v>4050000</v>
      </c>
      <c r="J7" s="26"/>
      <c r="K7" s="26"/>
      <c r="L7" s="26"/>
      <c r="M7" s="26"/>
      <c r="N7" s="26"/>
      <c r="O7" s="26"/>
      <c r="P7" s="26"/>
      <c r="Q7" s="26"/>
      <c r="R7" s="26"/>
    </row>
    <row r="8" spans="1:18" ht="30" customHeight="1" x14ac:dyDescent="0.2">
      <c r="A8" s="98" t="s">
        <v>2</v>
      </c>
      <c r="B8" s="99">
        <v>1</v>
      </c>
      <c r="C8" s="99">
        <v>297</v>
      </c>
      <c r="D8" s="99">
        <v>508</v>
      </c>
      <c r="E8" s="99">
        <v>2</v>
      </c>
      <c r="F8" s="99">
        <v>6</v>
      </c>
      <c r="G8" s="99">
        <v>18</v>
      </c>
      <c r="H8" s="99">
        <v>0</v>
      </c>
      <c r="I8" s="99">
        <v>152400</v>
      </c>
      <c r="J8" s="26"/>
      <c r="K8" s="26"/>
      <c r="L8" s="26"/>
      <c r="M8" s="26"/>
      <c r="N8" s="26"/>
      <c r="O8" s="26"/>
      <c r="P8" s="26"/>
      <c r="Q8" s="26"/>
      <c r="R8" s="26"/>
    </row>
    <row r="9" spans="1:18" s="24" customFormat="1" ht="30" customHeight="1" thickBot="1" x14ac:dyDescent="0.25">
      <c r="A9" s="106" t="s">
        <v>0</v>
      </c>
      <c r="B9" s="107">
        <f t="shared" ref="B9:H9" si="0">SUM(B6:B8)</f>
        <v>12</v>
      </c>
      <c r="C9" s="107">
        <f t="shared" si="0"/>
        <v>3933</v>
      </c>
      <c r="D9" s="107">
        <f t="shared" si="0"/>
        <v>10874</v>
      </c>
      <c r="E9" s="107">
        <f t="shared" si="0"/>
        <v>42</v>
      </c>
      <c r="F9" s="107">
        <f t="shared" si="0"/>
        <v>74</v>
      </c>
      <c r="G9" s="107">
        <f t="shared" si="0"/>
        <v>187</v>
      </c>
      <c r="H9" s="107">
        <f t="shared" si="0"/>
        <v>16</v>
      </c>
      <c r="I9" s="107">
        <f>SUM(I6:I8)</f>
        <v>4247400</v>
      </c>
      <c r="J9" s="152"/>
      <c r="K9" s="152"/>
      <c r="L9" s="152"/>
      <c r="M9" s="152"/>
      <c r="N9" s="152"/>
      <c r="O9" s="152"/>
      <c r="P9" s="152"/>
      <c r="Q9" s="152"/>
      <c r="R9" s="152"/>
    </row>
    <row r="10" spans="1:18" ht="19.5" hidden="1" customHeight="1" x14ac:dyDescent="0.2">
      <c r="A10" s="100"/>
      <c r="B10" s="101"/>
      <c r="C10" s="101">
        <f>SUM(C6:C8)</f>
        <v>3933</v>
      </c>
      <c r="D10" s="101">
        <v>15</v>
      </c>
      <c r="E10" s="101">
        <f>SUM(E6:E8)</f>
        <v>42</v>
      </c>
      <c r="F10" s="101"/>
      <c r="G10" s="101"/>
      <c r="H10" s="101"/>
      <c r="I10" s="101"/>
    </row>
    <row r="11" spans="1:18" ht="1.5" hidden="1" customHeight="1" x14ac:dyDescent="0.2">
      <c r="A11" s="94"/>
      <c r="B11" s="102"/>
      <c r="C11" s="102"/>
      <c r="D11" s="102"/>
      <c r="E11" s="102"/>
      <c r="F11" s="102"/>
      <c r="G11" s="102"/>
      <c r="H11" s="102"/>
      <c r="I11" s="102"/>
    </row>
    <row r="12" spans="1:18" ht="21.75" thickTop="1" x14ac:dyDescent="0.25">
      <c r="A12" s="411"/>
      <c r="B12" s="411"/>
      <c r="C12" s="411"/>
      <c r="D12" s="411"/>
      <c r="E12" s="411"/>
      <c r="F12" s="411"/>
      <c r="G12" s="411"/>
      <c r="H12" s="411"/>
      <c r="I12" s="411"/>
      <c r="J12" s="32"/>
      <c r="K12" s="26"/>
      <c r="L12" s="26"/>
      <c r="M12" s="26"/>
      <c r="N12" s="26"/>
      <c r="O12" s="60"/>
      <c r="P12" s="26"/>
      <c r="Q12" s="26"/>
      <c r="R12" s="26"/>
    </row>
    <row r="13" spans="1:18" ht="21" x14ac:dyDescent="0.35">
      <c r="A13" s="103"/>
      <c r="B13" s="103"/>
      <c r="C13" s="103"/>
      <c r="D13" s="103"/>
      <c r="E13" s="103"/>
      <c r="F13" s="103"/>
      <c r="G13" s="103"/>
      <c r="H13" s="103"/>
      <c r="I13" s="103"/>
      <c r="J13" s="32"/>
      <c r="K13" s="32"/>
      <c r="L13" s="32"/>
      <c r="M13" s="32"/>
      <c r="N13" s="32"/>
      <c r="O13" s="26"/>
      <c r="P13" s="26"/>
      <c r="Q13" s="26"/>
      <c r="R13" s="26"/>
    </row>
    <row r="14" spans="1:18" ht="21" x14ac:dyDescent="0.35">
      <c r="A14" s="75"/>
      <c r="B14" s="103"/>
      <c r="C14" s="103"/>
      <c r="D14" s="103"/>
      <c r="E14" s="103"/>
      <c r="F14" s="103"/>
      <c r="G14" s="103"/>
      <c r="H14" s="103"/>
      <c r="I14" s="103"/>
      <c r="J14" s="32"/>
      <c r="K14" s="32"/>
      <c r="L14" s="32"/>
      <c r="M14" s="32"/>
      <c r="N14" s="32"/>
      <c r="O14" s="32"/>
    </row>
    <row r="15" spans="1:18" ht="18" customHeight="1" x14ac:dyDescent="0.35">
      <c r="A15" s="75"/>
      <c r="B15" s="103"/>
      <c r="C15" s="103"/>
      <c r="D15" s="103"/>
      <c r="E15" s="103"/>
      <c r="F15" s="103"/>
      <c r="G15" s="103"/>
      <c r="H15" s="103"/>
      <c r="I15" s="103"/>
      <c r="J15" s="32"/>
      <c r="K15" s="32"/>
      <c r="L15" s="32"/>
      <c r="M15" s="32"/>
      <c r="N15" s="32"/>
      <c r="O15" s="32"/>
    </row>
    <row r="16" spans="1:18" ht="21" x14ac:dyDescent="0.2">
      <c r="A16" s="104"/>
      <c r="B16" s="104"/>
      <c r="C16" s="104"/>
      <c r="D16" s="104"/>
      <c r="E16" s="104"/>
      <c r="F16" s="104"/>
      <c r="G16" s="104"/>
      <c r="H16" s="104"/>
      <c r="I16" s="104"/>
      <c r="J16" s="32"/>
      <c r="K16" s="32"/>
      <c r="L16" s="32"/>
      <c r="M16" s="32"/>
      <c r="N16" s="32"/>
      <c r="O16" s="32"/>
    </row>
    <row r="17" spans="1:15" ht="27.75" customHeight="1" x14ac:dyDescent="0.35">
      <c r="A17" s="92"/>
      <c r="B17" s="92"/>
      <c r="C17" s="92"/>
      <c r="D17" s="410" t="s">
        <v>87</v>
      </c>
      <c r="E17" s="410"/>
      <c r="F17" s="410"/>
      <c r="G17" s="92"/>
      <c r="H17" s="92"/>
      <c r="I17" s="92"/>
      <c r="J17" s="32"/>
      <c r="K17" s="32"/>
      <c r="L17" s="32"/>
      <c r="M17" s="32"/>
      <c r="N17" s="32"/>
      <c r="O17" s="32"/>
    </row>
    <row r="18" spans="1:15" ht="33.75" customHeight="1" thickBot="1" x14ac:dyDescent="0.25">
      <c r="A18" s="377" t="s">
        <v>141</v>
      </c>
      <c r="B18" s="377"/>
      <c r="C18" s="377"/>
      <c r="D18" s="377"/>
      <c r="E18" s="377"/>
      <c r="F18" s="377"/>
      <c r="G18" s="377"/>
      <c r="H18" s="377"/>
      <c r="I18" s="377"/>
      <c r="K18" s="32"/>
      <c r="L18" s="32"/>
      <c r="M18" s="32"/>
      <c r="N18" s="26"/>
      <c r="O18" s="26"/>
    </row>
    <row r="19" spans="1:15" ht="14.25" hidden="1" customHeight="1" x14ac:dyDescent="0.2">
      <c r="A19" s="73"/>
      <c r="B19" s="73"/>
      <c r="C19" s="73"/>
      <c r="D19" s="73"/>
      <c r="E19" s="73"/>
      <c r="F19" s="73"/>
      <c r="G19" s="73"/>
      <c r="H19" s="73"/>
      <c r="I19" s="73"/>
    </row>
    <row r="20" spans="1:15" ht="43.5" hidden="1" thickTop="1" thickBot="1" x14ac:dyDescent="0.25">
      <c r="A20" s="93" t="s">
        <v>83</v>
      </c>
      <c r="B20" s="105" t="s">
        <v>16</v>
      </c>
      <c r="C20" s="105" t="s">
        <v>27</v>
      </c>
      <c r="D20" s="105" t="s">
        <v>28</v>
      </c>
      <c r="E20" s="105" t="s">
        <v>39</v>
      </c>
      <c r="F20" s="105" t="s">
        <v>54</v>
      </c>
      <c r="G20" s="105" t="s">
        <v>40</v>
      </c>
      <c r="H20" s="105" t="s">
        <v>41</v>
      </c>
      <c r="I20" s="105" t="s">
        <v>56</v>
      </c>
    </row>
    <row r="21" spans="1:15" ht="40.5" customHeight="1" thickTop="1" thickBot="1" x14ac:dyDescent="0.25">
      <c r="A21" s="108" t="s">
        <v>83</v>
      </c>
      <c r="B21" s="109" t="s">
        <v>16</v>
      </c>
      <c r="C21" s="109" t="s">
        <v>27</v>
      </c>
      <c r="D21" s="109" t="s">
        <v>28</v>
      </c>
      <c r="E21" s="109" t="s">
        <v>39</v>
      </c>
      <c r="F21" s="109" t="s">
        <v>54</v>
      </c>
      <c r="G21" s="109" t="s">
        <v>40</v>
      </c>
      <c r="H21" s="109" t="s">
        <v>41</v>
      </c>
      <c r="I21" s="109" t="s">
        <v>56</v>
      </c>
    </row>
    <row r="22" spans="1:15" ht="30" customHeight="1" x14ac:dyDescent="0.2">
      <c r="A22" s="94" t="s">
        <v>4</v>
      </c>
      <c r="B22" s="95">
        <v>1</v>
      </c>
      <c r="C22" s="95">
        <v>0</v>
      </c>
      <c r="D22" s="95">
        <v>5017</v>
      </c>
      <c r="E22" s="95">
        <v>8</v>
      </c>
      <c r="F22" s="95">
        <v>40</v>
      </c>
      <c r="G22" s="95">
        <v>120</v>
      </c>
      <c r="H22" s="95">
        <v>0</v>
      </c>
      <c r="I22" s="95">
        <v>2000000</v>
      </c>
    </row>
    <row r="23" spans="1:15" s="24" customFormat="1" ht="30" customHeight="1" x14ac:dyDescent="0.2">
      <c r="A23" s="153" t="s">
        <v>151</v>
      </c>
      <c r="B23" s="154">
        <v>1</v>
      </c>
      <c r="C23" s="154">
        <v>0</v>
      </c>
      <c r="D23" s="154">
        <v>1987</v>
      </c>
      <c r="E23" s="154">
        <v>6</v>
      </c>
      <c r="F23" s="154">
        <v>5</v>
      </c>
      <c r="G23" s="154">
        <v>12</v>
      </c>
      <c r="H23" s="154">
        <v>0</v>
      </c>
      <c r="I23" s="154">
        <v>900000</v>
      </c>
    </row>
    <row r="24" spans="1:15" ht="30" customHeight="1" x14ac:dyDescent="0.2">
      <c r="A24" s="94" t="s">
        <v>14</v>
      </c>
      <c r="B24" s="95">
        <v>1</v>
      </c>
      <c r="C24" s="95">
        <v>0</v>
      </c>
      <c r="D24" s="95">
        <v>670</v>
      </c>
      <c r="E24" s="95">
        <v>2</v>
      </c>
      <c r="F24" s="95">
        <v>4</v>
      </c>
      <c r="G24" s="95">
        <v>10</v>
      </c>
      <c r="H24" s="95">
        <v>0</v>
      </c>
      <c r="I24" s="95">
        <v>268000</v>
      </c>
    </row>
    <row r="25" spans="1:15" ht="30" customHeight="1" thickBot="1" x14ac:dyDescent="0.25">
      <c r="A25" s="106" t="s">
        <v>0</v>
      </c>
      <c r="B25" s="107">
        <f t="shared" ref="B25:I25" si="1">SUM(B22:B24)</f>
        <v>3</v>
      </c>
      <c r="C25" s="107">
        <f t="shared" si="1"/>
        <v>0</v>
      </c>
      <c r="D25" s="107">
        <f t="shared" si="1"/>
        <v>7674</v>
      </c>
      <c r="E25" s="107">
        <f t="shared" si="1"/>
        <v>16</v>
      </c>
      <c r="F25" s="107">
        <f t="shared" si="1"/>
        <v>49</v>
      </c>
      <c r="G25" s="107">
        <f t="shared" si="1"/>
        <v>142</v>
      </c>
      <c r="H25" s="107">
        <f t="shared" si="1"/>
        <v>0</v>
      </c>
      <c r="I25" s="107">
        <f t="shared" si="1"/>
        <v>3168000</v>
      </c>
    </row>
    <row r="26" spans="1:15" ht="16.5" thickTop="1" x14ac:dyDescent="0.2">
      <c r="A26" s="408"/>
      <c r="B26" s="408"/>
      <c r="C26" s="408"/>
      <c r="D26" s="408"/>
      <c r="E26" s="408"/>
      <c r="F26" s="408"/>
      <c r="G26" s="408"/>
      <c r="H26" s="408"/>
      <c r="I26" s="408"/>
    </row>
    <row r="36" spans="4:6" ht="12.75" hidden="1" customHeight="1" x14ac:dyDescent="0.2"/>
    <row r="37" spans="4:6" ht="12.75" hidden="1" customHeight="1" x14ac:dyDescent="0.2"/>
    <row r="38" spans="4:6" ht="12.75" hidden="1" customHeight="1" x14ac:dyDescent="0.2"/>
    <row r="39" spans="4:6" ht="12.75" hidden="1" customHeight="1" x14ac:dyDescent="0.2"/>
    <row r="40" spans="4:6" ht="12.75" hidden="1" customHeight="1" x14ac:dyDescent="0.2"/>
    <row r="41" spans="4:6" ht="15.75" x14ac:dyDescent="0.2">
      <c r="E41" s="171"/>
    </row>
    <row r="42" spans="4:6" ht="14.25" x14ac:dyDescent="0.2">
      <c r="D42" s="407"/>
      <c r="E42" s="407"/>
      <c r="F42" s="407"/>
    </row>
  </sheetData>
  <mergeCells count="8">
    <mergeCell ref="D42:F42"/>
    <mergeCell ref="A26:I26"/>
    <mergeCell ref="K3:R3"/>
    <mergeCell ref="A3:I3"/>
    <mergeCell ref="D2:F2"/>
    <mergeCell ref="A12:I12"/>
    <mergeCell ref="D17:F17"/>
    <mergeCell ref="A18:I18"/>
  </mergeCells>
  <phoneticPr fontId="11" type="noConversion"/>
  <printOptions horizontalCentered="1" verticalCentered="1"/>
  <pageMargins left="1.1399999999999999" right="1.44" top="1.41" bottom="0.96" header="0.2" footer="0.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rightToLeft="1" zoomScale="75" zoomScaleNormal="75" zoomScaleSheetLayoutView="77" workbookViewId="0">
      <selection activeCell="A10" sqref="A10"/>
    </sheetView>
  </sheetViews>
  <sheetFormatPr defaultRowHeight="12.75" x14ac:dyDescent="0.2"/>
  <cols>
    <col min="1" max="1" width="16.140625" customWidth="1"/>
    <col min="2" max="2" width="13.28515625" customWidth="1"/>
    <col min="3" max="3" width="19.42578125" customWidth="1"/>
    <col min="4" max="4" width="18.28515625" customWidth="1"/>
    <col min="5" max="5" width="15.5703125" customWidth="1"/>
    <col min="6" max="6" width="17.85546875" customWidth="1"/>
    <col min="7" max="7" width="16.85546875" customWidth="1"/>
    <col min="8" max="8" width="15.85546875" customWidth="1"/>
    <col min="9" max="9" width="28.7109375" customWidth="1"/>
  </cols>
  <sheetData>
    <row r="1" spans="1:53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53" ht="35.25" customHeight="1" x14ac:dyDescent="0.25">
      <c r="A2" s="340"/>
      <c r="B2" s="340"/>
      <c r="C2" s="340"/>
      <c r="D2" s="340"/>
      <c r="E2" s="412" t="s">
        <v>88</v>
      </c>
      <c r="F2" s="412"/>
      <c r="G2" s="340"/>
      <c r="H2" s="340"/>
      <c r="I2" s="340"/>
      <c r="J2" s="81"/>
      <c r="K2" s="81"/>
      <c r="L2" s="81"/>
      <c r="M2" s="81"/>
      <c r="N2" s="81"/>
    </row>
    <row r="3" spans="1:53" ht="41.25" customHeight="1" x14ac:dyDescent="0.2">
      <c r="A3" s="414" t="s">
        <v>142</v>
      </c>
      <c r="B3" s="414"/>
      <c r="C3" s="414"/>
      <c r="D3" s="414"/>
      <c r="E3" s="414"/>
      <c r="F3" s="414"/>
      <c r="G3" s="414"/>
      <c r="H3" s="414"/>
      <c r="I3" s="414"/>
      <c r="J3" s="83"/>
      <c r="K3" s="83"/>
      <c r="L3" s="83"/>
      <c r="M3" s="83"/>
      <c r="N3" s="83"/>
      <c r="O3" s="18"/>
      <c r="P3" s="18"/>
    </row>
    <row r="4" spans="1:53" ht="30.75" customHeight="1" thickBot="1" x14ac:dyDescent="0.4">
      <c r="A4" s="413"/>
      <c r="B4" s="413"/>
      <c r="C4" s="58"/>
      <c r="D4" s="58"/>
      <c r="E4" s="58"/>
      <c r="F4" s="58"/>
      <c r="G4" s="58"/>
      <c r="H4" s="58"/>
      <c r="I4" s="58"/>
      <c r="J4" s="81"/>
      <c r="K4" s="81"/>
      <c r="L4" s="81"/>
      <c r="M4" s="81"/>
      <c r="N4" s="81"/>
    </row>
    <row r="5" spans="1:53" ht="68.25" customHeight="1" thickTop="1" thickBot="1" x14ac:dyDescent="0.3">
      <c r="A5" s="341" t="s">
        <v>161</v>
      </c>
      <c r="B5" s="342" t="s">
        <v>16</v>
      </c>
      <c r="C5" s="342" t="s">
        <v>27</v>
      </c>
      <c r="D5" s="342" t="s">
        <v>28</v>
      </c>
      <c r="E5" s="342" t="s">
        <v>39</v>
      </c>
      <c r="F5" s="342" t="s">
        <v>54</v>
      </c>
      <c r="G5" s="342" t="s">
        <v>40</v>
      </c>
      <c r="H5" s="342" t="s">
        <v>41</v>
      </c>
      <c r="I5" s="342" t="s">
        <v>56</v>
      </c>
      <c r="J5" s="81"/>
      <c r="K5" s="81"/>
      <c r="L5" s="81"/>
      <c r="M5" s="81"/>
      <c r="N5" s="81"/>
    </row>
    <row r="6" spans="1:53" ht="30" customHeight="1" x14ac:dyDescent="0.25">
      <c r="A6" s="333" t="s">
        <v>1</v>
      </c>
      <c r="B6" s="334">
        <v>27</v>
      </c>
      <c r="C6" s="334">
        <v>16774</v>
      </c>
      <c r="D6" s="334">
        <v>48111</v>
      </c>
      <c r="E6" s="335">
        <v>93</v>
      </c>
      <c r="F6" s="334">
        <v>243</v>
      </c>
      <c r="G6" s="334">
        <v>657</v>
      </c>
      <c r="H6" s="334">
        <v>203</v>
      </c>
      <c r="I6" s="334">
        <v>15976150</v>
      </c>
      <c r="J6" s="81"/>
      <c r="K6" s="81"/>
      <c r="L6" s="81"/>
      <c r="M6" s="81"/>
      <c r="N6" s="81"/>
    </row>
    <row r="7" spans="1:53" ht="30" customHeight="1" x14ac:dyDescent="0.25">
      <c r="A7" s="250" t="s">
        <v>37</v>
      </c>
      <c r="B7" s="249">
        <v>29</v>
      </c>
      <c r="C7" s="249">
        <v>9981</v>
      </c>
      <c r="D7" s="249">
        <v>33183</v>
      </c>
      <c r="E7" s="249">
        <v>87</v>
      </c>
      <c r="F7" s="249">
        <v>143</v>
      </c>
      <c r="G7" s="249">
        <v>520</v>
      </c>
      <c r="H7" s="249">
        <v>124</v>
      </c>
      <c r="I7" s="249">
        <v>15618000</v>
      </c>
      <c r="J7" s="81"/>
      <c r="K7" s="84"/>
      <c r="L7" s="81"/>
      <c r="M7" s="81"/>
      <c r="N7" s="81"/>
    </row>
    <row r="8" spans="1:53" ht="30" customHeight="1" x14ac:dyDescent="0.25">
      <c r="A8" s="251" t="s">
        <v>3</v>
      </c>
      <c r="B8" s="172">
        <v>26</v>
      </c>
      <c r="C8" s="172">
        <v>7525</v>
      </c>
      <c r="D8" s="172">
        <v>10005</v>
      </c>
      <c r="E8" s="172">
        <v>74</v>
      </c>
      <c r="F8" s="172">
        <v>109</v>
      </c>
      <c r="G8" s="172">
        <v>396</v>
      </c>
      <c r="H8" s="172">
        <v>88</v>
      </c>
      <c r="I8" s="172">
        <v>3122700</v>
      </c>
      <c r="J8" s="81"/>
      <c r="K8" s="81"/>
      <c r="L8" s="81"/>
      <c r="M8" s="81"/>
      <c r="N8" s="81"/>
    </row>
    <row r="9" spans="1:53" ht="30" customHeight="1" x14ac:dyDescent="0.25">
      <c r="A9" s="250" t="s">
        <v>5</v>
      </c>
      <c r="B9" s="249">
        <v>15</v>
      </c>
      <c r="C9" s="249">
        <v>6092</v>
      </c>
      <c r="D9" s="249">
        <v>11711</v>
      </c>
      <c r="E9" s="249">
        <v>51</v>
      </c>
      <c r="F9" s="249">
        <v>75</v>
      </c>
      <c r="G9" s="249">
        <v>255</v>
      </c>
      <c r="H9" s="249">
        <v>75</v>
      </c>
      <c r="I9" s="249">
        <v>4648900</v>
      </c>
      <c r="J9" s="81"/>
      <c r="K9" s="81"/>
      <c r="L9" s="81"/>
      <c r="M9" s="81"/>
      <c r="N9" s="81"/>
    </row>
    <row r="10" spans="1:53" ht="30" customHeight="1" x14ac:dyDescent="0.25">
      <c r="A10" s="251" t="s">
        <v>4</v>
      </c>
      <c r="B10" s="172">
        <v>229</v>
      </c>
      <c r="C10" s="172">
        <v>113459</v>
      </c>
      <c r="D10" s="172">
        <v>282947</v>
      </c>
      <c r="E10" s="172">
        <v>878</v>
      </c>
      <c r="F10" s="172">
        <v>1052</v>
      </c>
      <c r="G10" s="172">
        <v>4014</v>
      </c>
      <c r="H10" s="172">
        <v>993</v>
      </c>
      <c r="I10" s="172">
        <v>113110138</v>
      </c>
      <c r="J10" s="81"/>
      <c r="K10" s="81"/>
      <c r="L10" s="81"/>
      <c r="M10" s="81"/>
      <c r="N10" s="81"/>
    </row>
    <row r="11" spans="1:53" s="24" customFormat="1" ht="30" customHeight="1" x14ac:dyDescent="0.25">
      <c r="A11" s="250" t="s">
        <v>6</v>
      </c>
      <c r="B11" s="249">
        <v>15</v>
      </c>
      <c r="C11" s="249">
        <v>8804</v>
      </c>
      <c r="D11" s="249">
        <v>10832</v>
      </c>
      <c r="E11" s="249">
        <v>44</v>
      </c>
      <c r="F11" s="249">
        <v>58</v>
      </c>
      <c r="G11" s="249">
        <v>252</v>
      </c>
      <c r="H11" s="249">
        <v>146</v>
      </c>
      <c r="I11" s="249">
        <v>5710800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</row>
    <row r="12" spans="1:53" s="46" customFormat="1" ht="30" customHeight="1" x14ac:dyDescent="0.25">
      <c r="A12" s="251" t="s">
        <v>7</v>
      </c>
      <c r="B12" s="172">
        <v>59</v>
      </c>
      <c r="C12" s="172">
        <v>19484</v>
      </c>
      <c r="D12" s="172">
        <v>57545</v>
      </c>
      <c r="E12" s="172">
        <v>222</v>
      </c>
      <c r="F12" s="172">
        <v>279</v>
      </c>
      <c r="G12" s="172">
        <v>1263</v>
      </c>
      <c r="H12" s="172">
        <v>299</v>
      </c>
      <c r="I12" s="172">
        <v>21238384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</row>
    <row r="13" spans="1:53" s="24" customFormat="1" ht="30" customHeight="1" x14ac:dyDescent="0.25">
      <c r="A13" s="250" t="s">
        <v>12</v>
      </c>
      <c r="B13" s="249">
        <v>11</v>
      </c>
      <c r="C13" s="249">
        <v>5357</v>
      </c>
      <c r="D13" s="249">
        <v>10691</v>
      </c>
      <c r="E13" s="249">
        <v>37</v>
      </c>
      <c r="F13" s="249">
        <v>50</v>
      </c>
      <c r="G13" s="249">
        <v>229</v>
      </c>
      <c r="H13" s="249">
        <v>82</v>
      </c>
      <c r="I13" s="249">
        <v>3854090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</row>
    <row r="14" spans="1:53" s="46" customFormat="1" ht="30" customHeight="1" x14ac:dyDescent="0.25">
      <c r="A14" s="251" t="s">
        <v>2</v>
      </c>
      <c r="B14" s="172">
        <v>7</v>
      </c>
      <c r="C14" s="172">
        <v>7748</v>
      </c>
      <c r="D14" s="172">
        <v>5396</v>
      </c>
      <c r="E14" s="172">
        <v>22</v>
      </c>
      <c r="F14" s="172">
        <v>30</v>
      </c>
      <c r="G14" s="172">
        <v>117</v>
      </c>
      <c r="H14" s="172">
        <v>20</v>
      </c>
      <c r="I14" s="172">
        <v>1618800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</row>
    <row r="15" spans="1:53" s="24" customFormat="1" ht="30" customHeight="1" x14ac:dyDescent="0.25">
      <c r="A15" s="250" t="s">
        <v>8</v>
      </c>
      <c r="B15" s="249">
        <v>21</v>
      </c>
      <c r="C15" s="249">
        <v>8277</v>
      </c>
      <c r="D15" s="249">
        <v>25855</v>
      </c>
      <c r="E15" s="249">
        <v>97</v>
      </c>
      <c r="F15" s="249">
        <v>167</v>
      </c>
      <c r="G15" s="249">
        <v>673</v>
      </c>
      <c r="H15" s="249">
        <v>141</v>
      </c>
      <c r="I15" s="249">
        <v>10452960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</row>
    <row r="16" spans="1:53" s="46" customFormat="1" ht="30" customHeight="1" x14ac:dyDescent="0.25">
      <c r="A16" s="251" t="s">
        <v>9</v>
      </c>
      <c r="B16" s="172">
        <v>17</v>
      </c>
      <c r="C16" s="172">
        <v>7617</v>
      </c>
      <c r="D16" s="172">
        <v>10385</v>
      </c>
      <c r="E16" s="172">
        <v>62</v>
      </c>
      <c r="F16" s="172">
        <v>64</v>
      </c>
      <c r="G16" s="172">
        <v>235</v>
      </c>
      <c r="H16" s="172">
        <v>126</v>
      </c>
      <c r="I16" s="172">
        <v>3689550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</row>
    <row r="17" spans="1:53" s="24" customFormat="1" ht="30" customHeight="1" x14ac:dyDescent="0.25">
      <c r="A17" s="250" t="s">
        <v>10</v>
      </c>
      <c r="B17" s="249">
        <v>22</v>
      </c>
      <c r="C17" s="249">
        <v>8712</v>
      </c>
      <c r="D17" s="249">
        <v>20717</v>
      </c>
      <c r="E17" s="249">
        <v>66</v>
      </c>
      <c r="F17" s="249">
        <v>119</v>
      </c>
      <c r="G17" s="249">
        <v>369</v>
      </c>
      <c r="H17" s="249">
        <v>121</v>
      </c>
      <c r="I17" s="249">
        <v>8551400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</row>
    <row r="18" spans="1:53" s="46" customFormat="1" ht="30" customHeight="1" x14ac:dyDescent="0.25">
      <c r="A18" s="251" t="s">
        <v>11</v>
      </c>
      <c r="B18" s="172">
        <v>29</v>
      </c>
      <c r="C18" s="172">
        <v>7419</v>
      </c>
      <c r="D18" s="172">
        <v>18102</v>
      </c>
      <c r="E18" s="172">
        <v>101</v>
      </c>
      <c r="F18" s="172">
        <v>90</v>
      </c>
      <c r="G18" s="172">
        <v>426</v>
      </c>
      <c r="H18" s="172">
        <v>52</v>
      </c>
      <c r="I18" s="172">
        <v>6431100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</row>
    <row r="19" spans="1:53" s="24" customFormat="1" ht="30" customHeight="1" x14ac:dyDescent="0.25">
      <c r="A19" s="250" t="s">
        <v>13</v>
      </c>
      <c r="B19" s="249">
        <v>5</v>
      </c>
      <c r="C19" s="249">
        <v>2212</v>
      </c>
      <c r="D19" s="249">
        <v>4114</v>
      </c>
      <c r="E19" s="249">
        <v>13</v>
      </c>
      <c r="F19" s="249">
        <v>8</v>
      </c>
      <c r="G19" s="249">
        <v>75</v>
      </c>
      <c r="H19" s="249">
        <v>15</v>
      </c>
      <c r="I19" s="249">
        <v>1406500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</row>
    <row r="20" spans="1:53" s="24" customFormat="1" ht="30" customHeight="1" thickBot="1" x14ac:dyDescent="0.3">
      <c r="A20" s="336" t="s">
        <v>14</v>
      </c>
      <c r="B20" s="337">
        <v>15</v>
      </c>
      <c r="C20" s="337">
        <v>12858</v>
      </c>
      <c r="D20" s="337">
        <v>17013</v>
      </c>
      <c r="E20" s="337">
        <v>47</v>
      </c>
      <c r="F20" s="337">
        <v>37</v>
      </c>
      <c r="G20" s="337">
        <v>177</v>
      </c>
      <c r="H20" s="337">
        <v>32</v>
      </c>
      <c r="I20" s="337">
        <v>7099020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</row>
    <row r="21" spans="1:53" s="46" customFormat="1" ht="30" customHeight="1" thickBot="1" x14ac:dyDescent="0.3">
      <c r="A21" s="338" t="s">
        <v>0</v>
      </c>
      <c r="B21" s="339">
        <v>527</v>
      </c>
      <c r="C21" s="339">
        <v>242319</v>
      </c>
      <c r="D21" s="339">
        <v>566607</v>
      </c>
      <c r="E21" s="339">
        <v>1894</v>
      </c>
      <c r="F21" s="339">
        <v>2524</v>
      </c>
      <c r="G21" s="339">
        <v>9658</v>
      </c>
      <c r="H21" s="339">
        <v>2517</v>
      </c>
      <c r="I21" s="339">
        <v>222528492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</row>
    <row r="22" spans="1:53" ht="17.25" customHeight="1" thickTop="1" x14ac:dyDescent="0.25">
      <c r="A22" s="417"/>
      <c r="B22" s="417"/>
      <c r="C22" s="417"/>
      <c r="D22" s="417"/>
      <c r="E22" s="417"/>
      <c r="F22" s="417"/>
      <c r="G22" s="417"/>
      <c r="H22" s="417"/>
      <c r="I22" s="417"/>
      <c r="J22" s="80"/>
      <c r="K22" s="80"/>
      <c r="L22" s="80"/>
      <c r="M22" s="80"/>
      <c r="N22" s="81"/>
      <c r="O22" s="26"/>
    </row>
    <row r="23" spans="1:53" ht="15" customHeight="1" x14ac:dyDescent="0.2">
      <c r="A23" s="416"/>
      <c r="B23" s="416"/>
      <c r="C23" s="416"/>
      <c r="D23" s="416"/>
      <c r="E23" s="416"/>
      <c r="F23" s="416"/>
      <c r="G23" s="416"/>
      <c r="H23" s="416"/>
      <c r="I23" s="416"/>
      <c r="J23" s="80"/>
      <c r="K23" s="80"/>
      <c r="L23" s="80"/>
      <c r="M23" s="80"/>
      <c r="N23" s="80"/>
      <c r="O23" s="32"/>
    </row>
    <row r="24" spans="1:53" ht="15.75" x14ac:dyDescent="0.25">
      <c r="A24" s="415"/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26"/>
    </row>
    <row r="25" spans="1:53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53" ht="15.75" x14ac:dyDescent="0.25">
      <c r="A26" s="74"/>
      <c r="B26" s="74"/>
      <c r="C26" s="74"/>
      <c r="D26" s="74"/>
      <c r="E26" s="82"/>
      <c r="F26" s="74"/>
      <c r="G26" s="74"/>
      <c r="H26" s="74"/>
      <c r="I26" s="74"/>
      <c r="J26" s="74"/>
      <c r="K26" s="74"/>
      <c r="L26" s="74"/>
      <c r="M26" s="74"/>
      <c r="N26" s="74"/>
    </row>
    <row r="27" spans="1:53" ht="18.75" x14ac:dyDescent="0.3">
      <c r="A27" s="74"/>
      <c r="B27" s="74"/>
      <c r="C27" s="74"/>
      <c r="D27" s="74"/>
      <c r="E27" s="173"/>
      <c r="F27" s="74"/>
      <c r="G27" s="74"/>
      <c r="H27" s="74"/>
      <c r="I27" s="74"/>
      <c r="J27" s="74"/>
      <c r="K27" s="74"/>
      <c r="L27" s="74"/>
      <c r="M27" s="74"/>
      <c r="N27" s="74"/>
    </row>
    <row r="28" spans="1:53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6">
    <mergeCell ref="E2:F2"/>
    <mergeCell ref="A4:B4"/>
    <mergeCell ref="A3:I3"/>
    <mergeCell ref="A24:N24"/>
    <mergeCell ref="A23:I23"/>
    <mergeCell ref="A22:I22"/>
  </mergeCells>
  <phoneticPr fontId="11" type="noConversion"/>
  <printOptions horizontalCentered="1" verticalCentered="1"/>
  <pageMargins left="0.34" right="0.57999999999999996" top="1.19" bottom="0.2" header="0.27559055118110198" footer="0.73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rightToLeft="1" topLeftCell="C1" zoomScale="75" zoomScaleNormal="75" zoomScaleSheetLayoutView="76" workbookViewId="0">
      <selection activeCell="I13" sqref="I13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4.42578125" style="1" customWidth="1"/>
    <col min="4" max="4" width="11.5703125" style="1" customWidth="1"/>
    <col min="5" max="5" width="18.28515625" style="1" customWidth="1"/>
    <col min="6" max="6" width="17.85546875" style="1" customWidth="1"/>
    <col min="7" max="8" width="16" style="1" customWidth="1"/>
    <col min="9" max="9" width="15.42578125" style="1" customWidth="1"/>
    <col min="10" max="10" width="41.42578125" style="1" customWidth="1"/>
    <col min="11" max="11" width="6.7109375" style="1" customWidth="1"/>
    <col min="12" max="16384" width="9.140625" style="1"/>
  </cols>
  <sheetData>
    <row r="1" spans="1:19" ht="45" customHeight="1" x14ac:dyDescent="0.2">
      <c r="A1" s="8"/>
      <c r="B1" s="7"/>
      <c r="C1" s="252"/>
      <c r="D1" s="252"/>
      <c r="E1" s="252"/>
      <c r="F1" s="252"/>
      <c r="G1" s="252" t="s">
        <v>98</v>
      </c>
      <c r="H1" s="252"/>
      <c r="I1" s="252"/>
      <c r="J1" s="252"/>
      <c r="K1" s="25"/>
      <c r="L1" s="25"/>
      <c r="M1" s="25"/>
      <c r="N1" s="25"/>
      <c r="O1" s="25"/>
      <c r="P1" s="25"/>
      <c r="Q1" s="25"/>
      <c r="R1" s="25"/>
      <c r="S1" s="25"/>
    </row>
    <row r="2" spans="1:19" ht="46.5" customHeight="1" x14ac:dyDescent="0.2">
      <c r="A2" s="8"/>
      <c r="B2" s="7"/>
      <c r="C2" s="414" t="s">
        <v>143</v>
      </c>
      <c r="D2" s="414"/>
      <c r="E2" s="414"/>
      <c r="F2" s="414"/>
      <c r="G2" s="414"/>
      <c r="H2" s="414"/>
      <c r="I2" s="414"/>
      <c r="J2" s="414"/>
      <c r="K2" s="25"/>
      <c r="L2" s="25"/>
      <c r="M2" s="25"/>
      <c r="N2" s="25"/>
      <c r="O2" s="25"/>
      <c r="P2" s="25"/>
      <c r="Q2" s="25"/>
      <c r="R2" s="25"/>
      <c r="S2" s="25"/>
    </row>
    <row r="3" spans="1:19" ht="41.25" customHeight="1" thickBot="1" x14ac:dyDescent="0.25">
      <c r="A3" s="404" t="s">
        <v>58</v>
      </c>
      <c r="B3" s="404"/>
      <c r="C3" s="252"/>
      <c r="D3" s="252"/>
      <c r="E3" s="252"/>
      <c r="F3" s="252"/>
      <c r="G3" s="252"/>
      <c r="H3" s="252"/>
      <c r="I3" s="252"/>
      <c r="J3" s="343" t="s">
        <v>29</v>
      </c>
      <c r="K3" s="25"/>
      <c r="L3" s="25"/>
      <c r="M3" s="25"/>
      <c r="N3" s="25"/>
      <c r="O3" s="25"/>
      <c r="P3" s="25"/>
      <c r="Q3" s="25"/>
      <c r="R3" s="25"/>
      <c r="S3" s="25"/>
    </row>
    <row r="4" spans="1:19" ht="64.5" customHeight="1" thickTop="1" thickBot="1" x14ac:dyDescent="0.25">
      <c r="A4" s="15"/>
      <c r="B4" s="4"/>
      <c r="C4" s="341" t="s">
        <v>75</v>
      </c>
      <c r="D4" s="342" t="s">
        <v>16</v>
      </c>
      <c r="E4" s="342" t="s">
        <v>28</v>
      </c>
      <c r="F4" s="342" t="s">
        <v>39</v>
      </c>
      <c r="G4" s="342" t="s">
        <v>54</v>
      </c>
      <c r="H4" s="342" t="s">
        <v>40</v>
      </c>
      <c r="I4" s="342" t="s">
        <v>41</v>
      </c>
      <c r="J4" s="342" t="s">
        <v>35</v>
      </c>
      <c r="K4" s="25"/>
      <c r="L4" s="25"/>
      <c r="M4" s="25"/>
      <c r="N4" s="25"/>
      <c r="O4" s="25"/>
      <c r="P4" s="25"/>
      <c r="Q4" s="25"/>
      <c r="R4" s="25"/>
      <c r="S4" s="25"/>
    </row>
    <row r="5" spans="1:19" ht="39.950000000000003" customHeight="1" x14ac:dyDescent="0.2">
      <c r="A5" s="13"/>
      <c r="B5" s="86"/>
      <c r="C5" s="344" t="s">
        <v>1</v>
      </c>
      <c r="D5" s="345">
        <v>2</v>
      </c>
      <c r="E5" s="345">
        <v>1112</v>
      </c>
      <c r="F5" s="345">
        <v>5</v>
      </c>
      <c r="G5" s="345">
        <v>4</v>
      </c>
      <c r="H5" s="345">
        <v>10</v>
      </c>
      <c r="I5" s="345">
        <v>0</v>
      </c>
      <c r="J5" s="345">
        <v>444800</v>
      </c>
      <c r="K5" s="25"/>
      <c r="L5" s="25"/>
      <c r="M5" s="25"/>
      <c r="N5" s="25"/>
      <c r="O5" s="25"/>
      <c r="P5" s="25"/>
      <c r="Q5" s="25"/>
      <c r="R5" s="25"/>
      <c r="S5" s="25"/>
    </row>
    <row r="6" spans="1:19" ht="39.950000000000003" customHeight="1" x14ac:dyDescent="0.2">
      <c r="A6" s="13"/>
      <c r="B6" s="5" t="s">
        <v>37</v>
      </c>
      <c r="C6" s="251" t="s">
        <v>37</v>
      </c>
      <c r="D6" s="172">
        <v>1</v>
      </c>
      <c r="E6" s="172">
        <v>1007</v>
      </c>
      <c r="F6" s="172">
        <v>3</v>
      </c>
      <c r="G6" s="172">
        <v>4</v>
      </c>
      <c r="H6" s="172">
        <v>15</v>
      </c>
      <c r="I6" s="172">
        <v>17</v>
      </c>
      <c r="J6" s="172">
        <v>302100</v>
      </c>
      <c r="L6" s="25"/>
      <c r="M6" s="25"/>
      <c r="N6" s="25"/>
      <c r="O6" s="25"/>
      <c r="P6" s="25"/>
      <c r="Q6" s="25"/>
      <c r="R6" s="25"/>
      <c r="S6" s="25"/>
    </row>
    <row r="7" spans="1:19" ht="39.950000000000003" customHeight="1" x14ac:dyDescent="0.2">
      <c r="A7" s="13"/>
      <c r="B7" s="5" t="s">
        <v>4</v>
      </c>
      <c r="C7" s="344" t="s">
        <v>3</v>
      </c>
      <c r="D7" s="345">
        <v>1</v>
      </c>
      <c r="E7" s="345">
        <v>160</v>
      </c>
      <c r="F7" s="345">
        <v>2</v>
      </c>
      <c r="G7" s="345">
        <v>4</v>
      </c>
      <c r="H7" s="345">
        <v>6</v>
      </c>
      <c r="I7" s="345">
        <v>0</v>
      </c>
      <c r="J7" s="345">
        <v>80000</v>
      </c>
      <c r="L7" s="25"/>
      <c r="M7" s="25"/>
      <c r="N7" s="25"/>
      <c r="O7" s="25"/>
      <c r="P7" s="25"/>
      <c r="Q7" s="25"/>
      <c r="R7" s="25"/>
      <c r="S7" s="25"/>
    </row>
    <row r="8" spans="1:19" ht="39.950000000000003" customHeight="1" x14ac:dyDescent="0.2">
      <c r="A8" s="13"/>
      <c r="B8" s="5"/>
      <c r="C8" s="251" t="s">
        <v>5</v>
      </c>
      <c r="D8" s="172">
        <v>1</v>
      </c>
      <c r="E8" s="172">
        <v>900</v>
      </c>
      <c r="F8" s="172">
        <v>1</v>
      </c>
      <c r="G8" s="172">
        <v>5</v>
      </c>
      <c r="H8" s="172">
        <v>16</v>
      </c>
      <c r="I8" s="172">
        <v>13</v>
      </c>
      <c r="J8" s="172">
        <v>270000</v>
      </c>
      <c r="L8" s="25"/>
      <c r="M8" s="25"/>
      <c r="N8" s="25"/>
      <c r="O8" s="25"/>
      <c r="P8" s="25"/>
      <c r="Q8" s="25"/>
      <c r="R8" s="25"/>
      <c r="S8" s="25"/>
    </row>
    <row r="9" spans="1:19" ht="39.950000000000003" customHeight="1" x14ac:dyDescent="0.2">
      <c r="A9" s="13"/>
      <c r="B9" s="5" t="s">
        <v>7</v>
      </c>
      <c r="C9" s="344" t="s">
        <v>4</v>
      </c>
      <c r="D9" s="345">
        <v>6</v>
      </c>
      <c r="E9" s="345">
        <v>4422</v>
      </c>
      <c r="F9" s="345">
        <v>15</v>
      </c>
      <c r="G9" s="345">
        <v>12</v>
      </c>
      <c r="H9" s="345">
        <v>49</v>
      </c>
      <c r="I9" s="345">
        <v>22</v>
      </c>
      <c r="J9" s="345">
        <v>1746000</v>
      </c>
      <c r="L9" s="25"/>
      <c r="M9" s="25"/>
      <c r="N9" s="25"/>
      <c r="O9" s="25"/>
      <c r="P9" s="25"/>
      <c r="Q9" s="25"/>
      <c r="R9" s="25"/>
      <c r="S9" s="25"/>
    </row>
    <row r="10" spans="1:19" ht="39.950000000000003" customHeight="1" x14ac:dyDescent="0.2">
      <c r="A10" s="13"/>
      <c r="B10" s="6" t="s">
        <v>11</v>
      </c>
      <c r="C10" s="251" t="s">
        <v>6</v>
      </c>
      <c r="D10" s="172">
        <v>1</v>
      </c>
      <c r="E10" s="172">
        <v>780</v>
      </c>
      <c r="F10" s="172">
        <v>2</v>
      </c>
      <c r="G10" s="172">
        <v>2</v>
      </c>
      <c r="H10" s="172">
        <v>4</v>
      </c>
      <c r="I10" s="172">
        <v>5</v>
      </c>
      <c r="J10" s="172">
        <v>624000</v>
      </c>
      <c r="L10" s="25"/>
      <c r="M10" s="25"/>
      <c r="N10" s="25"/>
      <c r="O10" s="25"/>
      <c r="P10" s="25"/>
      <c r="Q10" s="25"/>
      <c r="R10" s="25"/>
      <c r="S10" s="25"/>
    </row>
    <row r="11" spans="1:19" ht="39.950000000000003" customHeight="1" x14ac:dyDescent="0.2">
      <c r="A11" s="13"/>
      <c r="B11" s="6"/>
      <c r="C11" s="344" t="s">
        <v>7</v>
      </c>
      <c r="D11" s="345">
        <v>1</v>
      </c>
      <c r="E11" s="345">
        <v>300</v>
      </c>
      <c r="F11" s="345">
        <v>3</v>
      </c>
      <c r="G11" s="345">
        <v>4</v>
      </c>
      <c r="H11" s="345">
        <v>15</v>
      </c>
      <c r="I11" s="345">
        <v>4</v>
      </c>
      <c r="J11" s="345">
        <v>105000</v>
      </c>
      <c r="L11" s="25"/>
      <c r="M11" s="25"/>
      <c r="N11" s="25"/>
      <c r="O11" s="25"/>
      <c r="P11" s="25"/>
      <c r="Q11" s="25"/>
      <c r="R11" s="25"/>
      <c r="S11" s="25"/>
    </row>
    <row r="12" spans="1:19" ht="39.950000000000003" customHeight="1" x14ac:dyDescent="0.2">
      <c r="A12" s="13"/>
      <c r="B12" s="6"/>
      <c r="C12" s="251" t="s">
        <v>8</v>
      </c>
      <c r="D12" s="172">
        <v>1</v>
      </c>
      <c r="E12" s="172">
        <v>375</v>
      </c>
      <c r="F12" s="172">
        <v>2</v>
      </c>
      <c r="G12" s="172">
        <v>1</v>
      </c>
      <c r="H12" s="172">
        <v>3</v>
      </c>
      <c r="I12" s="172">
        <v>1</v>
      </c>
      <c r="J12" s="172">
        <v>112500</v>
      </c>
      <c r="L12" s="25"/>
      <c r="M12" s="25"/>
      <c r="N12" s="25"/>
      <c r="O12" s="25"/>
      <c r="P12" s="25"/>
      <c r="Q12" s="25"/>
      <c r="R12" s="25"/>
      <c r="S12" s="25"/>
    </row>
    <row r="13" spans="1:19" ht="39.950000000000003" customHeight="1" thickBot="1" x14ac:dyDescent="0.25">
      <c r="A13" s="13"/>
      <c r="B13" s="6" t="s">
        <v>14</v>
      </c>
      <c r="C13" s="344" t="s">
        <v>14</v>
      </c>
      <c r="D13" s="345">
        <v>2</v>
      </c>
      <c r="E13" s="345">
        <v>1029</v>
      </c>
      <c r="F13" s="345">
        <v>5</v>
      </c>
      <c r="G13" s="345">
        <v>8</v>
      </c>
      <c r="H13" s="345">
        <v>16</v>
      </c>
      <c r="I13" s="345">
        <v>3</v>
      </c>
      <c r="J13" s="345">
        <v>364500</v>
      </c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39.950000000000003" customHeight="1" thickBot="1" x14ac:dyDescent="0.25">
      <c r="A14" s="14"/>
      <c r="B14" s="12" t="s">
        <v>0</v>
      </c>
      <c r="C14" s="346" t="s">
        <v>0</v>
      </c>
      <c r="D14" s="347">
        <v>16</v>
      </c>
      <c r="E14" s="347">
        <v>10085</v>
      </c>
      <c r="F14" s="347">
        <v>38</v>
      </c>
      <c r="G14" s="347">
        <f>SUM(G5:G13)</f>
        <v>44</v>
      </c>
      <c r="H14" s="347">
        <v>134</v>
      </c>
      <c r="I14" s="347">
        <v>65</v>
      </c>
      <c r="J14" s="347">
        <v>4048900</v>
      </c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19.5" customHeight="1" thickTop="1" x14ac:dyDescent="0.2">
      <c r="C15" s="408"/>
      <c r="D15" s="408"/>
      <c r="E15" s="408"/>
      <c r="F15" s="408"/>
      <c r="G15" s="408"/>
      <c r="H15" s="408"/>
      <c r="I15" s="408"/>
      <c r="J15" s="80"/>
      <c r="K15" s="25"/>
      <c r="L15" s="25"/>
      <c r="M15" s="25"/>
      <c r="N15" s="25"/>
      <c r="O15" s="25"/>
      <c r="P15" s="25"/>
      <c r="Q15" s="25"/>
      <c r="R15" s="25"/>
      <c r="S15" s="25"/>
    </row>
    <row r="16" spans="1:19" ht="15" customHeight="1" x14ac:dyDescent="0.2"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25"/>
      <c r="S16" s="25"/>
    </row>
    <row r="17" spans="3:19" ht="15" x14ac:dyDescent="0.2"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302"/>
      <c r="R17" s="25"/>
      <c r="S17" s="25"/>
    </row>
    <row r="18" spans="3:19" ht="15" x14ac:dyDescent="0.2"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21" spans="3:19" ht="15" x14ac:dyDescent="0.2">
      <c r="G21" s="23"/>
    </row>
    <row r="22" spans="3:19" x14ac:dyDescent="0.2">
      <c r="G22" s="3"/>
    </row>
    <row r="23" spans="3:19" ht="15.75" x14ac:dyDescent="0.2">
      <c r="G23" s="175"/>
    </row>
    <row r="39" hidden="1" x14ac:dyDescent="0.2"/>
    <row r="40" hidden="1" x14ac:dyDescent="0.2"/>
    <row r="41" hidden="1" x14ac:dyDescent="0.2"/>
    <row r="42" hidden="1" x14ac:dyDescent="0.2"/>
    <row r="43" hidden="1" x14ac:dyDescent="0.2"/>
  </sheetData>
  <mergeCells count="6">
    <mergeCell ref="C2:J2"/>
    <mergeCell ref="A3:B3"/>
    <mergeCell ref="C18:S18"/>
    <mergeCell ref="C15:I15"/>
    <mergeCell ref="C17:P17"/>
    <mergeCell ref="C16:Q16"/>
  </mergeCells>
  <phoneticPr fontId="11" type="noConversion"/>
  <printOptions horizontalCentered="1" verticalCentered="1"/>
  <pageMargins left="0.7" right="1" top="1.3" bottom="0.27" header="0.3" footer="0.7"/>
  <pageSetup paperSize="9" scale="7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2</vt:lpstr>
      <vt:lpstr>3</vt:lpstr>
      <vt:lpstr>4</vt:lpstr>
      <vt:lpstr>5</vt:lpstr>
      <vt:lpstr>6</vt:lpstr>
      <vt:lpstr>7</vt:lpstr>
      <vt:lpstr>8و9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Sheet1</vt:lpstr>
      <vt:lpstr>Sheet2</vt:lpstr>
      <vt:lpstr>'10'!Print_Area</vt:lpstr>
      <vt:lpstr>'11'!Print_Area</vt:lpstr>
      <vt:lpstr>'12'!Print_Area</vt:lpstr>
      <vt:lpstr>'13'!Print_Area</vt:lpstr>
      <vt:lpstr>'17'!Print_Area</vt:lpstr>
      <vt:lpstr>'19'!Print_Area</vt:lpstr>
      <vt:lpstr>'2'!Print_Area</vt:lpstr>
      <vt:lpstr>'3'!Print_Area</vt:lpstr>
      <vt:lpstr>'5'!Print_Area</vt:lpstr>
      <vt:lpstr>'6'!Print_Area</vt:lpstr>
      <vt:lpstr>'7'!Print_Area</vt:lpstr>
      <vt:lpstr>'8و9'!Print_Area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</dc:creator>
  <cp:lastModifiedBy>Amel Turky</cp:lastModifiedBy>
  <cp:lastPrinted>2020-09-23T06:10:21Z</cp:lastPrinted>
  <dcterms:created xsi:type="dcterms:W3CDTF">2004-12-06T16:48:04Z</dcterms:created>
  <dcterms:modified xsi:type="dcterms:W3CDTF">2020-09-23T06:10:29Z</dcterms:modified>
</cp:coreProperties>
</file>